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U:\Purchasing\@ Projects FY2024\@Bids\24023 General Offices Site Improvements\"/>
    </mc:Choice>
  </mc:AlternateContent>
  <xr:revisionPtr revIDLastSave="0" documentId="13_ncr:1_{971FD64E-ADAD-4233-9AF0-0C805E7B7E27}" xr6:coauthVersionLast="47" xr6:coauthVersionMax="47" xr10:uidLastSave="{00000000-0000-0000-0000-000000000000}"/>
  <bookViews>
    <workbookView xWindow="-108" yWindow="-108" windowWidth="23256" windowHeight="12576" tabRatio="524" xr2:uid="{00000000-000D-0000-FFFF-FFFF00000000}"/>
  </bookViews>
  <sheets>
    <sheet name="Overall Tab" sheetId="12" r:id="rId1"/>
    <sheet name="Sheet1" sheetId="13" r:id="rId2"/>
  </sheets>
  <definedNames>
    <definedName name="_xlnm.Print_Area" localSheetId="0">'Overall Tab'!$A$1:$H$81</definedName>
    <definedName name="_xlnm.Print_Titles" localSheetId="0">'Overall Tab'!$1:$2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8" i="12" l="1"/>
  <c r="J77" i="12"/>
  <c r="J76" i="12"/>
  <c r="J71" i="12"/>
  <c r="J72" i="12" s="1"/>
  <c r="J66" i="12"/>
  <c r="J65" i="12"/>
  <c r="J64" i="12"/>
  <c r="J62" i="12"/>
  <c r="J61" i="12"/>
  <c r="J60" i="12"/>
  <c r="J59" i="12"/>
  <c r="J58" i="12"/>
  <c r="J57" i="12"/>
  <c r="J56" i="12"/>
  <c r="J55" i="12"/>
  <c r="J54" i="12"/>
  <c r="J53" i="12"/>
  <c r="J52" i="12"/>
  <c r="J51" i="12"/>
  <c r="J50" i="12"/>
  <c r="J49" i="12"/>
  <c r="J48" i="12"/>
  <c r="J43" i="12"/>
  <c r="J42" i="12"/>
  <c r="J41" i="12"/>
  <c r="J40" i="12"/>
  <c r="J39" i="12"/>
  <c r="J38" i="12"/>
  <c r="J37" i="12"/>
  <c r="J36" i="12"/>
  <c r="J35" i="12"/>
  <c r="J34" i="12"/>
  <c r="J33" i="12"/>
  <c r="J32" i="12"/>
  <c r="J31" i="12"/>
  <c r="J27" i="12"/>
  <c r="J22" i="12"/>
  <c r="J21" i="12"/>
  <c r="J20" i="12"/>
  <c r="J19" i="12"/>
  <c r="J18" i="12"/>
  <c r="J17" i="12"/>
  <c r="J16" i="12"/>
  <c r="J15" i="12"/>
  <c r="J14" i="12"/>
  <c r="J13" i="12"/>
  <c r="J12" i="12"/>
  <c r="J11" i="12"/>
  <c r="J8" i="12"/>
  <c r="J7" i="12"/>
  <c r="J6" i="12"/>
  <c r="J5" i="12"/>
  <c r="J4" i="12"/>
  <c r="H51" i="12"/>
  <c r="H50" i="12"/>
  <c r="H60" i="12"/>
  <c r="H21" i="12"/>
  <c r="H22" i="12"/>
  <c r="J67" i="12" l="1"/>
  <c r="J23" i="12"/>
  <c r="J44" i="12"/>
  <c r="J79" i="12"/>
  <c r="H41" i="12"/>
  <c r="H20" i="12"/>
  <c r="H49" i="12"/>
  <c r="H42" i="12"/>
  <c r="H18" i="12"/>
  <c r="H16" i="12"/>
  <c r="H39" i="12"/>
  <c r="H15" i="12"/>
  <c r="H52" i="12"/>
  <c r="H40" i="12"/>
  <c r="H35" i="12"/>
  <c r="H13" i="12" l="1"/>
  <c r="H11" i="12"/>
  <c r="H71" i="12"/>
  <c r="H72" i="12" s="1"/>
  <c r="H66" i="12"/>
  <c r="H65" i="12"/>
  <c r="H64" i="12"/>
  <c r="H59" i="12"/>
  <c r="H58" i="12"/>
  <c r="H57" i="12"/>
  <c r="H56" i="12"/>
  <c r="H55" i="12"/>
  <c r="H43" i="12"/>
  <c r="H38" i="12"/>
  <c r="H31" i="12"/>
  <c r="H27" i="12"/>
  <c r="H19" i="12"/>
  <c r="H17" i="12"/>
  <c r="H12" i="12"/>
  <c r="H8" i="12"/>
  <c r="H7" i="12"/>
  <c r="H6" i="12"/>
  <c r="H5" i="12"/>
  <c r="H4" i="12"/>
  <c r="H33" i="12" l="1"/>
  <c r="H77" i="12"/>
  <c r="H53" i="12"/>
  <c r="H34" i="12"/>
  <c r="H76" i="12"/>
  <c r="H62" i="12"/>
  <c r="H48" i="12"/>
  <c r="H36" i="12"/>
  <c r="H61" i="12"/>
  <c r="H78" i="12"/>
  <c r="H14" i="12"/>
  <c r="H23" i="12" s="1"/>
  <c r="H54" i="12"/>
  <c r="H32" i="12"/>
  <c r="H67" i="12" l="1"/>
  <c r="H37" i="12"/>
  <c r="H44" i="12" s="1"/>
  <c r="H81" i="12" s="1"/>
  <c r="H79" i="12"/>
  <c r="J81" i="12"/>
  <c r="E30" i="12"/>
  <c r="J30" i="12" s="1"/>
  <c r="E29" i="12"/>
  <c r="J29" i="12" s="1"/>
  <c r="E63" i="12"/>
  <c r="J63" i="12" s="1"/>
  <c r="E28" i="12"/>
  <c r="J28" i="12" s="1"/>
  <c r="E10" i="12"/>
  <c r="H10" i="12" s="1"/>
  <c r="E9" i="12"/>
  <c r="H9" i="12" s="1"/>
  <c r="H63" i="12" l="1"/>
  <c r="J9" i="12"/>
  <c r="H28" i="12"/>
  <c r="H30" i="12"/>
  <c r="H29" i="12"/>
  <c r="J10" i="12"/>
</calcChain>
</file>

<file path=xl/sharedStrings.xml><?xml version="1.0" encoding="utf-8"?>
<sst xmlns="http://schemas.openxmlformats.org/spreadsheetml/2006/main" count="291" uniqueCount="146">
  <si>
    <t>02100</t>
  </si>
  <si>
    <t>Temporary Traffic Control</t>
  </si>
  <si>
    <t>02200</t>
  </si>
  <si>
    <t>02300</t>
  </si>
  <si>
    <t>02400</t>
  </si>
  <si>
    <t>02500</t>
  </si>
  <si>
    <t>02600</t>
  </si>
  <si>
    <t>03100</t>
  </si>
  <si>
    <t>03300</t>
  </si>
  <si>
    <t>Subgrade Preparation</t>
  </si>
  <si>
    <t>Detectable Warnings</t>
  </si>
  <si>
    <t>05100</t>
  </si>
  <si>
    <t>05200</t>
  </si>
  <si>
    <t>05300</t>
  </si>
  <si>
    <t>05400</t>
  </si>
  <si>
    <t>05310</t>
  </si>
  <si>
    <t>03110</t>
  </si>
  <si>
    <t>03120</t>
  </si>
  <si>
    <t>09300</t>
  </si>
  <si>
    <t>UNIT</t>
  </si>
  <si>
    <t>LS</t>
  </si>
  <si>
    <t>EA</t>
  </si>
  <si>
    <t>LF</t>
  </si>
  <si>
    <t>SY</t>
  </si>
  <si>
    <t>Curb and Gutter Removal</t>
  </si>
  <si>
    <t>CY</t>
  </si>
  <si>
    <t>Bituminous Prime Coat</t>
  </si>
  <si>
    <t>SF</t>
  </si>
  <si>
    <t>05420</t>
  </si>
  <si>
    <t>Mobilization and Temporary Site Access</t>
  </si>
  <si>
    <t>Erosion Control Blanket</t>
  </si>
  <si>
    <t>Saw Cuts, Full Depth</t>
  </si>
  <si>
    <t>05430</t>
  </si>
  <si>
    <t>BASE BID ITEMS</t>
  </si>
  <si>
    <t>NO. OF UNITS</t>
  </si>
  <si>
    <t>UNIT PRICE</t>
  </si>
  <si>
    <t>EXTENSION</t>
  </si>
  <si>
    <t>Finish Grading</t>
  </si>
  <si>
    <t xml:space="preserve"> A. SITE PREPARATION AND PROTECTION (02000)</t>
  </si>
  <si>
    <t>Turbidity Barrier</t>
  </si>
  <si>
    <t>Storm Sewer, 12" RCP</t>
  </si>
  <si>
    <t>Concrete Pavement, Thickened Edge</t>
  </si>
  <si>
    <t>Seeding - LCFP High-Traffic Mix</t>
  </si>
  <si>
    <t>Site Grading, Complete (Area 6)</t>
  </si>
  <si>
    <t>Site Grading, Complete (Area 7)</t>
  </si>
  <si>
    <t>Site Grading, Complete (Area 8)</t>
  </si>
  <si>
    <t>Geotextile Ground Stabilization [Contingent]</t>
  </si>
  <si>
    <t>Porous Granular Embankment (PGE), CA-1 [Contingent]</t>
  </si>
  <si>
    <t>Pavement Marking Line, 4", White, Thermoplastic</t>
  </si>
  <si>
    <t>Pavement Marking Line, 4", Yellow, Epoxy</t>
  </si>
  <si>
    <t>Pavement Marking Letters and Symbols, Yellow, Epoxy</t>
  </si>
  <si>
    <t>Concrete Pavement, 5"</t>
  </si>
  <si>
    <t>Concrete Pavement, 7"</t>
  </si>
  <si>
    <t>Concrete Curb and Gutter, B6.12</t>
  </si>
  <si>
    <t>Concrete Curb and Gutter, Depressed</t>
  </si>
  <si>
    <t>02-13</t>
  </si>
  <si>
    <t>02-14</t>
  </si>
  <si>
    <t>03-01</t>
  </si>
  <si>
    <t>05-14</t>
  </si>
  <si>
    <t>08-01</t>
  </si>
  <si>
    <t>09-01</t>
  </si>
  <si>
    <t>09-02</t>
  </si>
  <si>
    <t>09-03</t>
  </si>
  <si>
    <t>Fertilization - Mown Turf, Supplemental [Contingent]</t>
  </si>
  <si>
    <t>Dewatering [Contingent]</t>
  </si>
  <si>
    <r>
      <t>Excavation of Unsuitable Mat</t>
    </r>
    <r>
      <rPr>
        <sz val="10"/>
        <rFont val="Arial"/>
        <family val="2"/>
      </rPr>
      <t>erials [Contingent]</t>
    </r>
  </si>
  <si>
    <t>M &amp; P ITEM</t>
  </si>
  <si>
    <t>SPEC. SECTION</t>
  </si>
  <si>
    <t>B. EARTHWORK AND DRAINAGE (03000)</t>
  </si>
  <si>
    <t>Temporary Construction Fence, 4' [Contingent]</t>
  </si>
  <si>
    <t xml:space="preserve">Drain Inlet Protection </t>
  </si>
  <si>
    <t>Vegetation Removal - Complete [Contingent]</t>
  </si>
  <si>
    <t>Bollard Removal and Disposal</t>
  </si>
  <si>
    <t>Filter Sock [Contingent]</t>
  </si>
  <si>
    <t>Accessible Parking Signs Removal, Salvage and Return to Owner</t>
  </si>
  <si>
    <t>Site Grading, Complete</t>
  </si>
  <si>
    <t>Imorted Furnished Excavation [Contingent]</t>
  </si>
  <si>
    <t>Off-Site Disposal of Unsuitable Materials [Contingent]</t>
  </si>
  <si>
    <t>Site Improvements - General Offices</t>
  </si>
  <si>
    <t>C. PAVEMENTS AND SURFACES (05000)</t>
  </si>
  <si>
    <t>D. SITE AMENITIES (08000)</t>
  </si>
  <si>
    <t>Bollard</t>
  </si>
  <si>
    <t>08160</t>
  </si>
  <si>
    <t>E. LANDSCAPE (09000)</t>
  </si>
  <si>
    <t>TOTAL BASE BID PRICE (SUM OF A THROUGH E)</t>
  </si>
  <si>
    <t>Storm Structure Adjustment</t>
  </si>
  <si>
    <t>Asphalt Surface Removal, 1-3/4"</t>
  </si>
  <si>
    <t>Asphalt Pavement Removal, Full Depth, Trail (3")</t>
  </si>
  <si>
    <t>Asphalt Pavement Removal, Full Depth, Parking Lot (4"-5")</t>
  </si>
  <si>
    <t>Asphalt Pavement Removal, Full Depth, Ramp (6")</t>
  </si>
  <si>
    <t>Concrete Pavement Removal, Full Depth, Sidewalk (5")</t>
  </si>
  <si>
    <t>Concrete Pavement Removal, Full Depth, Ramp (7")</t>
  </si>
  <si>
    <t>Topsoil Furnish and Placement, Variable Depth</t>
  </si>
  <si>
    <t xml:space="preserve">Hot-Mix Asphalt Surface Course, Mix "D", N50, 3" (Trail) </t>
  </si>
  <si>
    <t>Hot-Mix Asphalt Binder Course, IL-19.0, N50, 2-1/4″</t>
  </si>
  <si>
    <t xml:space="preserve">Hot-Mix Asphalt Surface Course, Mix "D", N50, 1-3/4″ </t>
  </si>
  <si>
    <t>Pavement Marking Line, 12", White, Epoxy</t>
  </si>
  <si>
    <t>Aggregate Base Course, CA-6, 5" (Trail)</t>
  </si>
  <si>
    <t>Aggregate Base Course, CA-6, 4", Concrete Pavement</t>
  </si>
  <si>
    <t xml:space="preserve">MH, TY A, 4' Dia., TY 1 FR &amp; GR, OL </t>
  </si>
  <si>
    <t>Inlet, TY A, 2' Dia., TY 8 GR</t>
  </si>
  <si>
    <t>Inlet, TY A, 2' Dia., TY 1 FR &amp; GR, OL</t>
  </si>
  <si>
    <t xml:space="preserve">CB, TY A, 4' Dia., TY 8 GR </t>
  </si>
  <si>
    <t>02-01</t>
  </si>
  <si>
    <t>02-08</t>
  </si>
  <si>
    <t>02-02</t>
  </si>
  <si>
    <t>02-03</t>
  </si>
  <si>
    <t>02-04</t>
  </si>
  <si>
    <t>02-05</t>
  </si>
  <si>
    <t>02-06</t>
  </si>
  <si>
    <t>02-07</t>
  </si>
  <si>
    <t>02-09</t>
  </si>
  <si>
    <t>02-10</t>
  </si>
  <si>
    <t>02-11</t>
  </si>
  <si>
    <t>02-12</t>
  </si>
  <si>
    <t>02-15</t>
  </si>
  <si>
    <t>02-16</t>
  </si>
  <si>
    <t>02-17</t>
  </si>
  <si>
    <t>03-02</t>
  </si>
  <si>
    <t>03-03</t>
  </si>
  <si>
    <t>03-04</t>
  </si>
  <si>
    <t>03-05</t>
  </si>
  <si>
    <t>03-06</t>
  </si>
  <si>
    <t>03-07</t>
  </si>
  <si>
    <t>03-08</t>
  </si>
  <si>
    <t>03-09</t>
  </si>
  <si>
    <t>05-01</t>
  </si>
  <si>
    <t>05-03</t>
  </si>
  <si>
    <t>05-02</t>
  </si>
  <si>
    <t>05-04</t>
  </si>
  <si>
    <t>05-05</t>
  </si>
  <si>
    <t>05-06</t>
  </si>
  <si>
    <t>05-08</t>
  </si>
  <si>
    <t>05-07</t>
  </si>
  <si>
    <t>05-09</t>
  </si>
  <si>
    <t>05-10</t>
  </si>
  <si>
    <t>05-11</t>
  </si>
  <si>
    <t>05-12</t>
  </si>
  <si>
    <t>05-13</t>
  </si>
  <si>
    <t>Aggregate Base Course, CA-6, 12"</t>
  </si>
  <si>
    <t>Aggregate Base Course, CA-6, Variable Depth</t>
  </si>
  <si>
    <t>05-15</t>
  </si>
  <si>
    <t>05-16</t>
  </si>
  <si>
    <t>Aggregate Removal, Variable Depth</t>
  </si>
  <si>
    <t>Peter Baker &amp; Son</t>
  </si>
  <si>
    <t>Chicagoland Paving Contractors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</si>
</sst>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00B050"/>
      <name val="Arial"/>
      <family val="2"/>
    </font>
    <font>
      <b/>
      <sz val="10"/>
      <color rgb="FF7030A0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7" xfId="0" applyBorder="1"/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/>
    </xf>
    <xf numFmtId="3" fontId="0" fillId="0" borderId="2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49" fontId="0" fillId="0" borderId="2" xfId="0" applyNumberFormat="1" applyBorder="1" applyAlignment="1">
      <alignment horizontal="center" vertical="top"/>
    </xf>
    <xf numFmtId="0" fontId="0" fillId="0" borderId="2" xfId="0" applyBorder="1" applyAlignment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49" fontId="3" fillId="0" borderId="1" xfId="0" applyNumberFormat="1" applyFont="1" applyBorder="1" applyAlignment="1">
      <alignment horizontal="center" vertical="top"/>
    </xf>
    <xf numFmtId="49" fontId="2" fillId="0" borderId="6" xfId="0" applyNumberFormat="1" applyFont="1" applyBorder="1" applyAlignment="1">
      <alignment vertical="top"/>
    </xf>
    <xf numFmtId="0" fontId="0" fillId="0" borderId="0" xfId="0" applyAlignment="1">
      <alignment horizontal="center" vertical="top"/>
    </xf>
    <xf numFmtId="3" fontId="0" fillId="0" borderId="0" xfId="0" applyNumberFormat="1" applyAlignment="1">
      <alignment horizontal="center" vertical="top"/>
    </xf>
    <xf numFmtId="49" fontId="0" fillId="0" borderId="0" xfId="0" applyNumberFormat="1" applyAlignment="1">
      <alignment vertical="top"/>
    </xf>
    <xf numFmtId="49" fontId="2" fillId="0" borderId="0" xfId="0" applyNumberFormat="1" applyFont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49" fontId="0" fillId="0" borderId="0" xfId="0" applyNumberFormat="1" applyAlignment="1">
      <alignment horizontal="center" vertical="top"/>
    </xf>
    <xf numFmtId="0" fontId="3" fillId="0" borderId="3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3" fillId="0" borderId="2" xfId="0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center" vertical="top"/>
    </xf>
    <xf numFmtId="3" fontId="0" fillId="0" borderId="1" xfId="0" applyNumberForma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/>
    </xf>
    <xf numFmtId="0" fontId="1" fillId="0" borderId="1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2" xfId="0" applyFont="1" applyBorder="1" applyAlignment="1">
      <alignment horizontal="right" vertical="top"/>
    </xf>
    <xf numFmtId="44" fontId="0" fillId="0" borderId="2" xfId="1" applyFont="1" applyFill="1" applyBorder="1" applyAlignment="1">
      <alignment horizontal="center" vertical="top"/>
    </xf>
    <xf numFmtId="44" fontId="0" fillId="0" borderId="1" xfId="1" applyFont="1" applyFill="1" applyBorder="1" applyAlignment="1">
      <alignment horizontal="center" vertical="top"/>
    </xf>
    <xf numFmtId="44" fontId="0" fillId="0" borderId="1" xfId="1" applyFont="1" applyFill="1" applyBorder="1" applyAlignment="1">
      <alignment vertical="top"/>
    </xf>
    <xf numFmtId="44" fontId="3" fillId="0" borderId="1" xfId="1" applyFont="1" applyFill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1" fontId="0" fillId="0" borderId="0" xfId="0" applyNumberFormat="1" applyAlignment="1">
      <alignment horizontal="center" wrapText="1"/>
    </xf>
    <xf numFmtId="49" fontId="2" fillId="0" borderId="5" xfId="0" applyNumberFormat="1" applyFont="1" applyBorder="1" applyAlignment="1">
      <alignment vertical="top"/>
    </xf>
    <xf numFmtId="0" fontId="3" fillId="0" borderId="12" xfId="0" applyFont="1" applyBorder="1" applyAlignment="1">
      <alignment horizontal="center" vertical="top"/>
    </xf>
    <xf numFmtId="49" fontId="3" fillId="0" borderId="12" xfId="0" applyNumberFormat="1" applyFont="1" applyBorder="1" applyAlignment="1">
      <alignment horizontal="center" vertical="top"/>
    </xf>
    <xf numFmtId="49" fontId="0" fillId="0" borderId="12" xfId="0" applyNumberFormat="1" applyBorder="1" applyAlignment="1">
      <alignment horizontal="center" vertical="top"/>
    </xf>
    <xf numFmtId="3" fontId="0" fillId="0" borderId="12" xfId="0" applyNumberForma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2" xfId="0" applyBorder="1" applyAlignment="1">
      <alignment vertical="top"/>
    </xf>
    <xf numFmtId="44" fontId="0" fillId="0" borderId="12" xfId="1" applyFont="1" applyFill="1" applyBorder="1" applyAlignment="1">
      <alignment horizontal="center" vertical="top"/>
    </xf>
    <xf numFmtId="0" fontId="3" fillId="0" borderId="12" xfId="0" applyFont="1" applyBorder="1" applyAlignment="1">
      <alignment vertical="top"/>
    </xf>
    <xf numFmtId="44" fontId="3" fillId="0" borderId="12" xfId="1" applyFont="1" applyFill="1" applyBorder="1" applyAlignment="1">
      <alignment vertical="top"/>
    </xf>
    <xf numFmtId="0" fontId="8" fillId="0" borderId="1" xfId="0" applyFont="1" applyBorder="1" applyAlignment="1">
      <alignment horizontal="right" vertical="center"/>
    </xf>
    <xf numFmtId="49" fontId="9" fillId="0" borderId="6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44" fontId="8" fillId="0" borderId="1" xfId="1" applyFont="1" applyBorder="1" applyAlignment="1">
      <alignment horizontal="right" vertical="center"/>
    </xf>
    <xf numFmtId="44" fontId="1" fillId="0" borderId="2" xfId="1" applyFont="1" applyBorder="1" applyAlignment="1">
      <alignment horizontal="right" vertical="top"/>
    </xf>
    <xf numFmtId="44" fontId="1" fillId="0" borderId="2" xfId="1" applyFont="1" applyBorder="1" applyAlignment="1">
      <alignment horizontal="center" vertical="top"/>
    </xf>
    <xf numFmtId="44" fontId="1" fillId="0" borderId="2" xfId="0" applyNumberFormat="1" applyFont="1" applyBorder="1" applyAlignment="1">
      <alignment horizontal="center" vertical="top"/>
    </xf>
    <xf numFmtId="44" fontId="0" fillId="0" borderId="0" xfId="1" applyFont="1" applyBorder="1" applyAlignment="1">
      <alignment horizontal="center" vertical="top"/>
    </xf>
    <xf numFmtId="1" fontId="5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3" fontId="1" fillId="2" borderId="0" xfId="0" applyNumberFormat="1" applyFont="1" applyFill="1" applyAlignment="1">
      <alignment horizontal="center" wrapText="1"/>
    </xf>
    <xf numFmtId="164" fontId="0" fillId="0" borderId="0" xfId="0" applyNumberFormat="1" applyAlignment="1">
      <alignment horizontal="center" vertical="top"/>
    </xf>
    <xf numFmtId="1" fontId="3" fillId="0" borderId="0" xfId="0" applyNumberFormat="1" applyFont="1" applyAlignment="1">
      <alignment horizontal="center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49" fontId="2" fillId="0" borderId="13" xfId="0" applyNumberFormat="1" applyFont="1" applyBorder="1" applyAlignment="1">
      <alignment vertical="top"/>
    </xf>
    <xf numFmtId="49" fontId="2" fillId="0" borderId="14" xfId="0" applyNumberFormat="1" applyFont="1" applyBorder="1" applyAlignment="1">
      <alignment vertical="top"/>
    </xf>
    <xf numFmtId="0" fontId="11" fillId="2" borderId="15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44" fontId="0" fillId="0" borderId="2" xfId="1" applyFont="1" applyFill="1" applyBorder="1" applyAlignment="1">
      <alignment horizontal="center" vertical="top"/>
    </xf>
    <xf numFmtId="44" fontId="0" fillId="0" borderId="1" xfId="1" applyFont="1" applyFill="1" applyBorder="1" applyAlignment="1">
      <alignment horizontal="center" vertical="top"/>
    </xf>
    <xf numFmtId="44" fontId="1" fillId="0" borderId="2" xfId="0" applyNumberFormat="1" applyFont="1" applyBorder="1" applyAlignment="1">
      <alignment horizontal="center" vertical="top"/>
    </xf>
    <xf numFmtId="44" fontId="0" fillId="0" borderId="2" xfId="1" applyFont="1" applyFill="1" applyBorder="1" applyAlignment="1">
      <alignment horizontal="center" vertical="top"/>
    </xf>
    <xf numFmtId="44" fontId="0" fillId="0" borderId="1" xfId="1" applyFont="1" applyFill="1" applyBorder="1" applyAlignment="1">
      <alignment horizontal="center" vertical="top"/>
    </xf>
    <xf numFmtId="44" fontId="0" fillId="0" borderId="1" xfId="1" applyFont="1" applyFill="1" applyBorder="1" applyAlignment="1">
      <alignment vertical="top"/>
    </xf>
    <xf numFmtId="44" fontId="1" fillId="0" borderId="2" xfId="1" applyFont="1" applyBorder="1" applyAlignment="1">
      <alignment horizontal="center" vertical="top"/>
    </xf>
    <xf numFmtId="44" fontId="0" fillId="0" borderId="1" xfId="1" applyFont="1" applyFill="1" applyBorder="1" applyAlignment="1">
      <alignment horizontal="center" vertical="top"/>
    </xf>
    <xf numFmtId="44" fontId="3" fillId="0" borderId="1" xfId="1" applyFont="1" applyFill="1" applyBorder="1" applyAlignment="1">
      <alignment horizontal="center" vertical="top"/>
    </xf>
    <xf numFmtId="44" fontId="0" fillId="0" borderId="12" xfId="1" applyFont="1" applyFill="1" applyBorder="1" applyAlignment="1">
      <alignment horizontal="center" vertical="top"/>
    </xf>
    <xf numFmtId="44" fontId="1" fillId="0" borderId="2" xfId="1" applyFont="1" applyBorder="1" applyAlignment="1">
      <alignment horizontal="center" vertical="top"/>
    </xf>
    <xf numFmtId="44" fontId="3" fillId="0" borderId="12" xfId="1" applyFont="1" applyFill="1" applyBorder="1" applyAlignment="1">
      <alignment vertical="top"/>
    </xf>
    <xf numFmtId="44" fontId="0" fillId="0" borderId="1" xfId="1" applyFont="1" applyFill="1" applyBorder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00FF"/>
      <color rgb="FF006666"/>
      <color rgb="FFA50021"/>
      <color rgb="FF800000"/>
      <color rgb="FFF3157F"/>
      <color rgb="FF7030A0"/>
      <color rgb="FF00B0F0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928C7-26F6-4772-94B5-18B22FAA1858}">
  <sheetPr>
    <pageSetUpPr fitToPage="1"/>
  </sheetPr>
  <dimension ref="A1:Q84"/>
  <sheetViews>
    <sheetView tabSelected="1" zoomScale="115" zoomScaleNormal="115" workbookViewId="0">
      <selection activeCell="N8" sqref="N8"/>
    </sheetView>
  </sheetViews>
  <sheetFormatPr defaultRowHeight="13.2" x14ac:dyDescent="0.25"/>
  <cols>
    <col min="1" max="1" width="8.88671875" style="1"/>
    <col min="2" max="2" width="55.33203125" customWidth="1"/>
    <col min="3" max="3" width="9.44140625" style="2" customWidth="1"/>
    <col min="4" max="4" width="6.6640625" style="2" customWidth="1"/>
    <col min="5" max="5" width="8.33203125" style="9" customWidth="1"/>
    <col min="6" max="6" width="5.88671875" customWidth="1"/>
    <col min="7" max="7" width="16.77734375" customWidth="1"/>
    <col min="8" max="8" width="21.5546875" customWidth="1"/>
    <col min="9" max="9" width="15.5546875" customWidth="1"/>
    <col min="10" max="10" width="18.6640625" customWidth="1"/>
    <col min="11" max="11" width="7.6640625" customWidth="1"/>
    <col min="12" max="12" width="7.6640625" style="40" customWidth="1"/>
    <col min="13" max="13" width="7.6640625" customWidth="1"/>
    <col min="14" max="14" width="7.6640625" style="40" customWidth="1"/>
    <col min="15" max="15" width="7.6640625" customWidth="1"/>
    <col min="16" max="16" width="7.6640625" style="40" customWidth="1"/>
    <col min="17" max="17" width="7.6640625" style="5" customWidth="1"/>
  </cols>
  <sheetData>
    <row r="1" spans="1:16" s="4" customFormat="1" ht="30" customHeight="1" thickBot="1" x14ac:dyDescent="0.3">
      <c r="A1" s="87" t="s">
        <v>78</v>
      </c>
      <c r="C1" s="6"/>
      <c r="D1" s="6"/>
      <c r="E1" s="7"/>
      <c r="G1" s="88" t="s">
        <v>144</v>
      </c>
      <c r="H1" s="88"/>
      <c r="I1" s="88" t="s">
        <v>145</v>
      </c>
      <c r="J1" s="88"/>
      <c r="L1" s="77"/>
      <c r="N1" s="78"/>
      <c r="P1" s="79"/>
    </row>
    <row r="2" spans="1:16" s="56" customFormat="1" ht="27" customHeight="1" x14ac:dyDescent="0.25">
      <c r="A2" s="46" t="s">
        <v>33</v>
      </c>
      <c r="B2" s="55"/>
      <c r="C2" s="54" t="s">
        <v>67</v>
      </c>
      <c r="D2" s="54" t="s">
        <v>66</v>
      </c>
      <c r="E2" s="8" t="s">
        <v>34</v>
      </c>
      <c r="F2" s="3" t="s">
        <v>19</v>
      </c>
      <c r="G2" s="3" t="s">
        <v>35</v>
      </c>
      <c r="H2" s="3" t="s">
        <v>36</v>
      </c>
      <c r="I2" s="3" t="s">
        <v>35</v>
      </c>
      <c r="J2" s="3" t="s">
        <v>36</v>
      </c>
      <c r="L2" s="80"/>
      <c r="N2" s="80"/>
      <c r="P2" s="80"/>
    </row>
    <row r="3" spans="1:16" s="12" customFormat="1" ht="13.95" customHeight="1" x14ac:dyDescent="0.25">
      <c r="A3" s="47" t="s">
        <v>38</v>
      </c>
      <c r="B3" s="48"/>
      <c r="C3" s="11"/>
      <c r="D3" s="11"/>
      <c r="E3" s="10"/>
      <c r="F3" s="48"/>
      <c r="G3" s="48"/>
      <c r="H3" s="84"/>
      <c r="I3" s="48"/>
      <c r="J3" s="84"/>
      <c r="L3" s="41"/>
      <c r="N3" s="41"/>
      <c r="P3" s="41"/>
    </row>
    <row r="4" spans="1:16" s="12" customFormat="1" ht="13.95" customHeight="1" x14ac:dyDescent="0.25">
      <c r="A4" s="13"/>
      <c r="B4" s="31" t="s">
        <v>29</v>
      </c>
      <c r="C4" s="16" t="s">
        <v>0</v>
      </c>
      <c r="D4" s="16" t="s">
        <v>103</v>
      </c>
      <c r="E4" s="37">
        <v>1</v>
      </c>
      <c r="F4" s="13" t="s">
        <v>20</v>
      </c>
      <c r="G4" s="51">
        <v>20200</v>
      </c>
      <c r="H4" s="51">
        <f>E4*G4</f>
        <v>20200</v>
      </c>
      <c r="I4" s="90">
        <v>3778.52</v>
      </c>
      <c r="J4" s="51">
        <f>E4*I4</f>
        <v>3778.52</v>
      </c>
      <c r="L4" s="41"/>
      <c r="N4" s="41"/>
      <c r="P4" s="41"/>
    </row>
    <row r="5" spans="1:16" s="12" customFormat="1" ht="13.95" customHeight="1" x14ac:dyDescent="0.25">
      <c r="A5" s="17"/>
      <c r="B5" s="21" t="s">
        <v>1</v>
      </c>
      <c r="C5" s="18" t="s">
        <v>2</v>
      </c>
      <c r="D5" s="18" t="s">
        <v>105</v>
      </c>
      <c r="E5" s="15">
        <v>1</v>
      </c>
      <c r="F5" s="17" t="s">
        <v>20</v>
      </c>
      <c r="G5" s="50">
        <v>8810</v>
      </c>
      <c r="H5" s="50">
        <f t="shared" ref="H5:H21" si="0">E5*G5</f>
        <v>8810</v>
      </c>
      <c r="I5" s="89">
        <v>9000</v>
      </c>
      <c r="J5" s="51">
        <f t="shared" ref="J5:J22" si="1">E5*I5</f>
        <v>9000</v>
      </c>
      <c r="L5" s="41"/>
      <c r="N5" s="41"/>
      <c r="P5" s="41"/>
    </row>
    <row r="6" spans="1:16" s="12" customFormat="1" ht="13.95" customHeight="1" x14ac:dyDescent="0.25">
      <c r="A6" s="17"/>
      <c r="B6" s="21" t="s">
        <v>69</v>
      </c>
      <c r="C6" s="18" t="s">
        <v>3</v>
      </c>
      <c r="D6" s="18" t="s">
        <v>106</v>
      </c>
      <c r="E6" s="15">
        <v>200</v>
      </c>
      <c r="F6" s="17" t="s">
        <v>22</v>
      </c>
      <c r="G6" s="50">
        <v>7</v>
      </c>
      <c r="H6" s="50">
        <f t="shared" si="0"/>
        <v>1400</v>
      </c>
      <c r="I6" s="89">
        <v>2.5</v>
      </c>
      <c r="J6" s="51">
        <f t="shared" si="1"/>
        <v>500</v>
      </c>
      <c r="L6" s="41"/>
      <c r="N6" s="41"/>
      <c r="P6" s="41"/>
    </row>
    <row r="7" spans="1:16" s="12" customFormat="1" ht="13.95" customHeight="1" x14ac:dyDescent="0.25">
      <c r="A7" s="17"/>
      <c r="B7" s="33" t="s">
        <v>73</v>
      </c>
      <c r="C7" s="16" t="s">
        <v>4</v>
      </c>
      <c r="D7" s="16" t="s">
        <v>107</v>
      </c>
      <c r="E7" s="15">
        <v>80</v>
      </c>
      <c r="F7" s="13" t="s">
        <v>22</v>
      </c>
      <c r="G7" s="51">
        <v>20</v>
      </c>
      <c r="H7" s="51">
        <f t="shared" si="0"/>
        <v>1600</v>
      </c>
      <c r="I7" s="90">
        <v>10</v>
      </c>
      <c r="J7" s="51">
        <f t="shared" si="1"/>
        <v>800</v>
      </c>
      <c r="L7" s="41"/>
      <c r="N7" s="41"/>
      <c r="P7" s="41"/>
    </row>
    <row r="8" spans="1:16" s="12" customFormat="1" ht="13.95" customHeight="1" x14ac:dyDescent="0.25">
      <c r="A8" s="17"/>
      <c r="B8" s="33" t="s">
        <v>70</v>
      </c>
      <c r="C8" s="16" t="s">
        <v>4</v>
      </c>
      <c r="D8" s="16" t="s">
        <v>108</v>
      </c>
      <c r="E8" s="15">
        <v>17</v>
      </c>
      <c r="F8" s="13" t="s">
        <v>21</v>
      </c>
      <c r="G8" s="51">
        <v>200</v>
      </c>
      <c r="H8" s="51">
        <f t="shared" si="0"/>
        <v>3400</v>
      </c>
      <c r="I8" s="90">
        <v>200</v>
      </c>
      <c r="J8" s="51">
        <f t="shared" si="1"/>
        <v>3400</v>
      </c>
      <c r="L8" s="41"/>
      <c r="N8" s="41"/>
      <c r="P8" s="41"/>
    </row>
    <row r="9" spans="1:16" s="12" customFormat="1" ht="13.95" hidden="1" customHeight="1" x14ac:dyDescent="0.25">
      <c r="A9" s="17"/>
      <c r="B9" s="21" t="s">
        <v>39</v>
      </c>
      <c r="C9" s="16" t="s">
        <v>4</v>
      </c>
      <c r="D9" s="16" t="s">
        <v>55</v>
      </c>
      <c r="E9" s="15" t="e">
        <f>SUM(J9,#REF!,#REF!,L9,N9,P9)</f>
        <v>#REF!</v>
      </c>
      <c r="F9" s="13" t="s">
        <v>22</v>
      </c>
      <c r="G9" s="51"/>
      <c r="H9" s="51" t="e">
        <f t="shared" si="0"/>
        <v>#REF!</v>
      </c>
      <c r="I9" s="90"/>
      <c r="J9" s="51" t="e">
        <f t="shared" si="1"/>
        <v>#REF!</v>
      </c>
      <c r="L9" s="41"/>
      <c r="N9" s="41"/>
      <c r="P9" s="41"/>
    </row>
    <row r="10" spans="1:16" s="12" customFormat="1" ht="13.95" hidden="1" customHeight="1" x14ac:dyDescent="0.25">
      <c r="A10" s="17"/>
      <c r="B10" s="21" t="s">
        <v>64</v>
      </c>
      <c r="C10" s="16" t="s">
        <v>4</v>
      </c>
      <c r="D10" s="16" t="s">
        <v>56</v>
      </c>
      <c r="E10" s="15" t="e">
        <f>SUM(J10,#REF!,#REF!,L10,N10,P10)</f>
        <v>#REF!</v>
      </c>
      <c r="F10" s="13" t="s">
        <v>20</v>
      </c>
      <c r="G10" s="51"/>
      <c r="H10" s="51" t="e">
        <f t="shared" si="0"/>
        <v>#REF!</v>
      </c>
      <c r="I10" s="90"/>
      <c r="J10" s="51" t="e">
        <f t="shared" si="1"/>
        <v>#REF!</v>
      </c>
      <c r="L10" s="41"/>
      <c r="N10" s="41"/>
      <c r="P10" s="41"/>
    </row>
    <row r="11" spans="1:16" s="12" customFormat="1" ht="13.95" customHeight="1" x14ac:dyDescent="0.25">
      <c r="A11" s="39"/>
      <c r="B11" s="31" t="s">
        <v>71</v>
      </c>
      <c r="C11" s="16" t="s">
        <v>5</v>
      </c>
      <c r="D11" s="16" t="s">
        <v>109</v>
      </c>
      <c r="E11" s="15">
        <v>1</v>
      </c>
      <c r="F11" s="13" t="s">
        <v>20</v>
      </c>
      <c r="G11" s="51">
        <v>4600</v>
      </c>
      <c r="H11" s="51">
        <f t="shared" si="0"/>
        <v>4600</v>
      </c>
      <c r="I11" s="90">
        <v>2500</v>
      </c>
      <c r="J11" s="51">
        <f t="shared" si="1"/>
        <v>2500</v>
      </c>
      <c r="L11" s="81"/>
      <c r="N11" s="81"/>
      <c r="P11" s="81"/>
    </row>
    <row r="12" spans="1:16" s="12" customFormat="1" ht="13.95" customHeight="1" x14ac:dyDescent="0.25">
      <c r="A12" s="17"/>
      <c r="B12" s="31" t="s">
        <v>31</v>
      </c>
      <c r="C12" s="16" t="s">
        <v>6</v>
      </c>
      <c r="D12" s="16" t="s">
        <v>110</v>
      </c>
      <c r="E12" s="15">
        <v>755</v>
      </c>
      <c r="F12" s="13" t="s">
        <v>22</v>
      </c>
      <c r="G12" s="51">
        <v>1.55</v>
      </c>
      <c r="H12" s="51">
        <f t="shared" si="0"/>
        <v>1170.25</v>
      </c>
      <c r="I12" s="90">
        <v>2.5</v>
      </c>
      <c r="J12" s="51">
        <f t="shared" si="1"/>
        <v>1887.5</v>
      </c>
      <c r="L12" s="41"/>
      <c r="N12" s="41"/>
      <c r="P12" s="41"/>
    </row>
    <row r="13" spans="1:16" s="12" customFormat="1" ht="13.95" customHeight="1" x14ac:dyDescent="0.25">
      <c r="A13" s="17"/>
      <c r="B13" s="31" t="s">
        <v>86</v>
      </c>
      <c r="C13" s="16" t="s">
        <v>6</v>
      </c>
      <c r="D13" s="16" t="s">
        <v>104</v>
      </c>
      <c r="E13" s="15">
        <v>13380</v>
      </c>
      <c r="F13" s="17" t="s">
        <v>23</v>
      </c>
      <c r="G13" s="51">
        <v>3.85</v>
      </c>
      <c r="H13" s="51">
        <f t="shared" ref="H13" si="2">E13*G13</f>
        <v>51513</v>
      </c>
      <c r="I13" s="90">
        <v>2.5</v>
      </c>
      <c r="J13" s="51">
        <f t="shared" si="1"/>
        <v>33450</v>
      </c>
      <c r="L13" s="41"/>
      <c r="N13" s="41"/>
      <c r="P13" s="41"/>
    </row>
    <row r="14" spans="1:16" s="12" customFormat="1" ht="13.95" customHeight="1" x14ac:dyDescent="0.25">
      <c r="A14" s="17"/>
      <c r="B14" s="31" t="s">
        <v>87</v>
      </c>
      <c r="C14" s="16" t="s">
        <v>6</v>
      </c>
      <c r="D14" s="16" t="s">
        <v>111</v>
      </c>
      <c r="E14" s="15">
        <v>454</v>
      </c>
      <c r="F14" s="17" t="s">
        <v>23</v>
      </c>
      <c r="G14" s="51">
        <v>6.3</v>
      </c>
      <c r="H14" s="51">
        <f t="shared" si="0"/>
        <v>2860.2</v>
      </c>
      <c r="I14" s="90">
        <v>4.5</v>
      </c>
      <c r="J14" s="51">
        <f t="shared" si="1"/>
        <v>2043</v>
      </c>
      <c r="L14" s="41"/>
      <c r="N14" s="41"/>
      <c r="P14" s="41"/>
    </row>
    <row r="15" spans="1:16" s="12" customFormat="1" ht="13.95" customHeight="1" x14ac:dyDescent="0.25">
      <c r="A15" s="17"/>
      <c r="B15" s="31" t="s">
        <v>88</v>
      </c>
      <c r="C15" s="16" t="s">
        <v>6</v>
      </c>
      <c r="D15" s="16" t="s">
        <v>112</v>
      </c>
      <c r="E15" s="15">
        <v>1410</v>
      </c>
      <c r="F15" s="17" t="s">
        <v>23</v>
      </c>
      <c r="G15" s="51">
        <v>12.2</v>
      </c>
      <c r="H15" s="51">
        <f t="shared" ref="H15" si="3">E15*G15</f>
        <v>17202</v>
      </c>
      <c r="I15" s="90">
        <v>6.5</v>
      </c>
      <c r="J15" s="51">
        <f t="shared" si="1"/>
        <v>9165</v>
      </c>
      <c r="L15" s="41"/>
      <c r="N15" s="41"/>
      <c r="P15" s="41"/>
    </row>
    <row r="16" spans="1:16" s="12" customFormat="1" ht="13.95" customHeight="1" x14ac:dyDescent="0.25">
      <c r="A16" s="17"/>
      <c r="B16" s="31" t="s">
        <v>89</v>
      </c>
      <c r="C16" s="16" t="s">
        <v>6</v>
      </c>
      <c r="D16" s="16" t="s">
        <v>113</v>
      </c>
      <c r="E16" s="15">
        <v>133</v>
      </c>
      <c r="F16" s="17" t="s">
        <v>23</v>
      </c>
      <c r="G16" s="51">
        <v>23.25</v>
      </c>
      <c r="H16" s="51">
        <f t="shared" ref="H16" si="4">E16*G16</f>
        <v>3092.25</v>
      </c>
      <c r="I16" s="90">
        <v>10</v>
      </c>
      <c r="J16" s="51">
        <f t="shared" si="1"/>
        <v>1330</v>
      </c>
      <c r="L16" s="41"/>
      <c r="N16" s="41"/>
      <c r="P16" s="41"/>
    </row>
    <row r="17" spans="1:17" s="12" customFormat="1" ht="13.95" customHeight="1" x14ac:dyDescent="0.25">
      <c r="A17" s="17"/>
      <c r="B17" s="14" t="s">
        <v>90</v>
      </c>
      <c r="C17" s="16" t="s">
        <v>6</v>
      </c>
      <c r="D17" s="16" t="s">
        <v>114</v>
      </c>
      <c r="E17" s="15">
        <v>565</v>
      </c>
      <c r="F17" s="17" t="s">
        <v>23</v>
      </c>
      <c r="G17" s="51">
        <v>21.2</v>
      </c>
      <c r="H17" s="51">
        <f t="shared" si="0"/>
        <v>11978</v>
      </c>
      <c r="I17" s="90">
        <v>15</v>
      </c>
      <c r="J17" s="51">
        <f t="shared" si="1"/>
        <v>8475</v>
      </c>
      <c r="L17" s="41"/>
      <c r="N17" s="41"/>
      <c r="P17" s="41"/>
    </row>
    <row r="18" spans="1:17" s="12" customFormat="1" ht="13.95" customHeight="1" x14ac:dyDescent="0.25">
      <c r="A18" s="17"/>
      <c r="B18" s="14" t="s">
        <v>91</v>
      </c>
      <c r="C18" s="16" t="s">
        <v>6</v>
      </c>
      <c r="D18" s="16" t="s">
        <v>55</v>
      </c>
      <c r="E18" s="15">
        <v>81</v>
      </c>
      <c r="F18" s="17" t="s">
        <v>23</v>
      </c>
      <c r="G18" s="51">
        <v>22.5</v>
      </c>
      <c r="H18" s="51">
        <f t="shared" ref="H18" si="5">E18*G18</f>
        <v>1822.5</v>
      </c>
      <c r="I18" s="90">
        <v>18.5</v>
      </c>
      <c r="J18" s="51">
        <f t="shared" si="1"/>
        <v>1498.5</v>
      </c>
      <c r="L18" s="41"/>
      <c r="N18" s="41"/>
      <c r="P18" s="41"/>
    </row>
    <row r="19" spans="1:17" s="12" customFormat="1" ht="13.95" customHeight="1" x14ac:dyDescent="0.25">
      <c r="A19" s="17"/>
      <c r="B19" s="14" t="s">
        <v>24</v>
      </c>
      <c r="C19" s="16" t="s">
        <v>6</v>
      </c>
      <c r="D19" s="16" t="s">
        <v>56</v>
      </c>
      <c r="E19" s="15">
        <v>1002</v>
      </c>
      <c r="F19" s="13" t="s">
        <v>22</v>
      </c>
      <c r="G19" s="51">
        <v>18.8</v>
      </c>
      <c r="H19" s="51">
        <f t="shared" si="0"/>
        <v>18837.600000000002</v>
      </c>
      <c r="I19" s="90">
        <v>5</v>
      </c>
      <c r="J19" s="51">
        <f t="shared" si="1"/>
        <v>5010</v>
      </c>
      <c r="L19" s="41"/>
      <c r="N19" s="41"/>
      <c r="P19" s="41"/>
    </row>
    <row r="20" spans="1:17" s="12" customFormat="1" ht="13.95" customHeight="1" x14ac:dyDescent="0.25">
      <c r="A20" s="17"/>
      <c r="B20" s="31" t="s">
        <v>143</v>
      </c>
      <c r="C20" s="16" t="s">
        <v>6</v>
      </c>
      <c r="D20" s="16" t="s">
        <v>115</v>
      </c>
      <c r="E20" s="15">
        <v>680</v>
      </c>
      <c r="F20" s="17" t="s">
        <v>23</v>
      </c>
      <c r="G20" s="51">
        <v>22.25</v>
      </c>
      <c r="H20" s="51">
        <f t="shared" si="0"/>
        <v>15130</v>
      </c>
      <c r="I20" s="90">
        <v>10</v>
      </c>
      <c r="J20" s="51">
        <f t="shared" si="1"/>
        <v>6800</v>
      </c>
      <c r="L20" s="41"/>
      <c r="N20" s="41"/>
      <c r="P20" s="41"/>
    </row>
    <row r="21" spans="1:17" s="12" customFormat="1" ht="13.95" customHeight="1" x14ac:dyDescent="0.25">
      <c r="A21" s="17"/>
      <c r="B21" s="42" t="s">
        <v>72</v>
      </c>
      <c r="C21" s="16" t="s">
        <v>6</v>
      </c>
      <c r="D21" s="16" t="s">
        <v>116</v>
      </c>
      <c r="E21" s="15">
        <v>2</v>
      </c>
      <c r="F21" s="20" t="s">
        <v>21</v>
      </c>
      <c r="G21" s="51">
        <v>800</v>
      </c>
      <c r="H21" s="51">
        <f t="shared" si="0"/>
        <v>1600</v>
      </c>
      <c r="I21" s="90">
        <v>250</v>
      </c>
      <c r="J21" s="51">
        <f t="shared" si="1"/>
        <v>500</v>
      </c>
      <c r="L21" s="41"/>
      <c r="N21" s="41"/>
      <c r="P21" s="41"/>
    </row>
    <row r="22" spans="1:17" s="12" customFormat="1" ht="13.95" customHeight="1" x14ac:dyDescent="0.25">
      <c r="A22" s="17"/>
      <c r="B22" s="42" t="s">
        <v>74</v>
      </c>
      <c r="C22" s="16" t="s">
        <v>6</v>
      </c>
      <c r="D22" s="16" t="s">
        <v>117</v>
      </c>
      <c r="E22" s="15">
        <v>7</v>
      </c>
      <c r="F22" s="20" t="s">
        <v>21</v>
      </c>
      <c r="G22" s="51">
        <v>300</v>
      </c>
      <c r="H22" s="51">
        <f t="shared" ref="H22" si="6">E22*G22</f>
        <v>2100</v>
      </c>
      <c r="I22" s="90">
        <v>100</v>
      </c>
      <c r="J22" s="51">
        <f t="shared" si="1"/>
        <v>700</v>
      </c>
      <c r="L22" s="41"/>
      <c r="N22" s="41"/>
      <c r="P22" s="41"/>
    </row>
    <row r="23" spans="1:17" s="12" customFormat="1" ht="13.95" customHeight="1" x14ac:dyDescent="0.25">
      <c r="A23" s="49"/>
      <c r="B23" s="49"/>
      <c r="C23" s="58"/>
      <c r="D23" s="58"/>
      <c r="E23" s="49"/>
      <c r="F23" s="49"/>
      <c r="G23" s="49"/>
      <c r="H23" s="75">
        <f>H4+H5+H6+H7+H8+H11+H12+H13+H14+H15+H16+H17+H18+H19+H20+H21+H22</f>
        <v>167315.79999999999</v>
      </c>
      <c r="I23" s="49"/>
      <c r="J23" s="91">
        <f>J4+J5+J6+J7+J8+J11+J12+J13+J14+J15+J16+J17+J18+J19+J20+J21+J22</f>
        <v>90837.52</v>
      </c>
      <c r="L23" s="41"/>
      <c r="N23" s="41"/>
      <c r="P23" s="41"/>
    </row>
    <row r="24" spans="1:17" s="12" customFormat="1" ht="13.95" customHeight="1" x14ac:dyDescent="0.25">
      <c r="A24" s="26"/>
      <c r="C24" s="28"/>
      <c r="D24" s="28"/>
      <c r="E24" s="27"/>
      <c r="L24" s="41"/>
      <c r="N24" s="41"/>
      <c r="P24" s="41"/>
    </row>
    <row r="25" spans="1:17" s="56" customFormat="1" ht="27" customHeight="1" x14ac:dyDescent="0.25">
      <c r="A25" s="46" t="s">
        <v>33</v>
      </c>
      <c r="B25" s="55"/>
      <c r="C25" s="54" t="s">
        <v>67</v>
      </c>
      <c r="D25" s="54" t="s">
        <v>66</v>
      </c>
      <c r="E25" s="8" t="s">
        <v>34</v>
      </c>
      <c r="F25" s="3" t="s">
        <v>19</v>
      </c>
      <c r="G25" s="3" t="s">
        <v>35</v>
      </c>
      <c r="H25" s="3" t="s">
        <v>36</v>
      </c>
      <c r="I25" s="3" t="s">
        <v>35</v>
      </c>
      <c r="J25" s="3" t="s">
        <v>36</v>
      </c>
      <c r="L25" s="57"/>
      <c r="N25" s="57"/>
      <c r="P25" s="57"/>
    </row>
    <row r="26" spans="1:17" s="12" customFormat="1" ht="13.95" customHeight="1" x14ac:dyDescent="0.25">
      <c r="A26" s="47" t="s">
        <v>68</v>
      </c>
      <c r="B26" s="48"/>
      <c r="C26" s="29"/>
      <c r="D26" s="29"/>
      <c r="E26" s="48"/>
      <c r="F26" s="48"/>
      <c r="G26" s="48"/>
      <c r="H26" s="84"/>
      <c r="I26" s="48"/>
      <c r="J26" s="84"/>
      <c r="L26" s="41"/>
      <c r="N26" s="41"/>
      <c r="P26" s="41"/>
    </row>
    <row r="27" spans="1:17" s="12" customFormat="1" ht="13.95" customHeight="1" x14ac:dyDescent="0.25">
      <c r="A27" s="13"/>
      <c r="B27" s="31" t="s">
        <v>75</v>
      </c>
      <c r="C27" s="16" t="s">
        <v>7</v>
      </c>
      <c r="D27" s="16" t="s">
        <v>57</v>
      </c>
      <c r="E27" s="37">
        <v>1</v>
      </c>
      <c r="F27" s="13" t="s">
        <v>20</v>
      </c>
      <c r="G27" s="51">
        <v>43600</v>
      </c>
      <c r="H27" s="51">
        <f t="shared" ref="H27:H42" si="7">E27*G27</f>
        <v>43600</v>
      </c>
      <c r="I27" s="93">
        <v>15000</v>
      </c>
      <c r="J27" s="51">
        <f>E27*I27</f>
        <v>15000</v>
      </c>
      <c r="K27" s="23"/>
      <c r="L27" s="23"/>
      <c r="M27" s="23"/>
      <c r="N27" s="23"/>
      <c r="O27" s="23"/>
      <c r="P27" s="23"/>
      <c r="Q27" s="23"/>
    </row>
    <row r="28" spans="1:17" s="12" customFormat="1" ht="13.95" hidden="1" customHeight="1" x14ac:dyDescent="0.25">
      <c r="A28" s="13"/>
      <c r="B28" s="31" t="s">
        <v>43</v>
      </c>
      <c r="C28" s="16" t="s">
        <v>7</v>
      </c>
      <c r="D28" s="16" t="s">
        <v>57</v>
      </c>
      <c r="E28" s="15" t="e">
        <f>SUM(J28,#REF!,#REF!,L28,N28,P28)</f>
        <v>#REF!</v>
      </c>
      <c r="F28" s="13" t="s">
        <v>20</v>
      </c>
      <c r="G28" s="51"/>
      <c r="H28" s="51" t="e">
        <f t="shared" si="7"/>
        <v>#REF!</v>
      </c>
      <c r="I28" s="93"/>
      <c r="J28" s="51" t="e">
        <f t="shared" ref="J28:J43" si="8">E28*I28</f>
        <v>#REF!</v>
      </c>
      <c r="K28" s="23"/>
      <c r="L28" s="23"/>
      <c r="M28" s="23"/>
      <c r="N28" s="23"/>
      <c r="O28" s="23"/>
      <c r="P28" s="23"/>
      <c r="Q28" s="23"/>
    </row>
    <row r="29" spans="1:17" s="12" customFormat="1" ht="13.95" hidden="1" customHeight="1" x14ac:dyDescent="0.25">
      <c r="A29" s="13"/>
      <c r="B29" s="31" t="s">
        <v>44</v>
      </c>
      <c r="C29" s="16" t="s">
        <v>7</v>
      </c>
      <c r="D29" s="16" t="s">
        <v>57</v>
      </c>
      <c r="E29" s="15" t="e">
        <f>SUM(J29,#REF!,#REF!,L29,N29,P29)</f>
        <v>#REF!</v>
      </c>
      <c r="F29" s="13" t="s">
        <v>20</v>
      </c>
      <c r="G29" s="51"/>
      <c r="H29" s="51" t="e">
        <f t="shared" si="7"/>
        <v>#REF!</v>
      </c>
      <c r="I29" s="93"/>
      <c r="J29" s="51" t="e">
        <f t="shared" si="8"/>
        <v>#REF!</v>
      </c>
      <c r="K29" s="23"/>
      <c r="L29" s="23"/>
      <c r="M29" s="23"/>
      <c r="N29" s="23"/>
      <c r="O29" s="23"/>
      <c r="P29" s="23"/>
      <c r="Q29" s="23"/>
    </row>
    <row r="30" spans="1:17" s="12" customFormat="1" ht="13.95" hidden="1" customHeight="1" x14ac:dyDescent="0.25">
      <c r="A30" s="13"/>
      <c r="B30" s="31" t="s">
        <v>45</v>
      </c>
      <c r="C30" s="16" t="s">
        <v>7</v>
      </c>
      <c r="D30" s="16" t="s">
        <v>57</v>
      </c>
      <c r="E30" s="15" t="e">
        <f>SUM(J30,#REF!,#REF!,L30,N30,P30)</f>
        <v>#REF!</v>
      </c>
      <c r="F30" s="13" t="s">
        <v>20</v>
      </c>
      <c r="G30" s="51"/>
      <c r="H30" s="51" t="e">
        <f t="shared" si="7"/>
        <v>#REF!</v>
      </c>
      <c r="I30" s="93"/>
      <c r="J30" s="51" t="e">
        <f t="shared" si="8"/>
        <v>#REF!</v>
      </c>
      <c r="K30" s="23"/>
      <c r="L30" s="23"/>
      <c r="M30" s="23"/>
      <c r="N30" s="23"/>
      <c r="O30" s="23"/>
      <c r="P30" s="23"/>
      <c r="Q30" s="23"/>
    </row>
    <row r="31" spans="1:17" s="12" customFormat="1" ht="13.95" customHeight="1" x14ac:dyDescent="0.25">
      <c r="A31" s="13"/>
      <c r="B31" s="19" t="s">
        <v>76</v>
      </c>
      <c r="C31" s="18" t="s">
        <v>7</v>
      </c>
      <c r="D31" s="18" t="s">
        <v>118</v>
      </c>
      <c r="E31" s="15">
        <v>30</v>
      </c>
      <c r="F31" s="17" t="s">
        <v>25</v>
      </c>
      <c r="G31" s="50">
        <v>85</v>
      </c>
      <c r="H31" s="50">
        <f t="shared" si="7"/>
        <v>2550</v>
      </c>
      <c r="I31" s="92">
        <v>35</v>
      </c>
      <c r="J31" s="51">
        <f t="shared" si="8"/>
        <v>1050</v>
      </c>
      <c r="K31" s="23"/>
      <c r="L31" s="23"/>
      <c r="M31" s="23"/>
      <c r="N31" s="23"/>
      <c r="O31" s="23"/>
      <c r="P31" s="23"/>
      <c r="Q31" s="23"/>
    </row>
    <row r="32" spans="1:17" s="12" customFormat="1" ht="13.95" customHeight="1" x14ac:dyDescent="0.25">
      <c r="A32" s="13"/>
      <c r="B32" s="14" t="s">
        <v>65</v>
      </c>
      <c r="C32" s="18" t="s">
        <v>7</v>
      </c>
      <c r="D32" s="16" t="s">
        <v>119</v>
      </c>
      <c r="E32" s="15">
        <v>30</v>
      </c>
      <c r="F32" s="13" t="s">
        <v>25</v>
      </c>
      <c r="G32" s="51">
        <v>50</v>
      </c>
      <c r="H32" s="51">
        <f t="shared" si="7"/>
        <v>1500</v>
      </c>
      <c r="I32" s="93">
        <v>20</v>
      </c>
      <c r="J32" s="51">
        <f t="shared" si="8"/>
        <v>600</v>
      </c>
      <c r="L32" s="41"/>
      <c r="N32" s="41"/>
      <c r="P32" s="41"/>
    </row>
    <row r="33" spans="1:17" s="12" customFormat="1" ht="13.95" customHeight="1" x14ac:dyDescent="0.25">
      <c r="A33" s="13"/>
      <c r="B33" s="31" t="s">
        <v>77</v>
      </c>
      <c r="C33" s="18" t="s">
        <v>7</v>
      </c>
      <c r="D33" s="16" t="s">
        <v>120</v>
      </c>
      <c r="E33" s="15">
        <v>30</v>
      </c>
      <c r="F33" s="13" t="s">
        <v>25</v>
      </c>
      <c r="G33" s="51">
        <v>85</v>
      </c>
      <c r="H33" s="51">
        <f t="shared" si="7"/>
        <v>2550</v>
      </c>
      <c r="I33" s="93">
        <v>20</v>
      </c>
      <c r="J33" s="51">
        <f t="shared" si="8"/>
        <v>600</v>
      </c>
      <c r="L33" s="41"/>
      <c r="N33" s="41"/>
      <c r="P33" s="41"/>
    </row>
    <row r="34" spans="1:17" s="12" customFormat="1" ht="13.95" customHeight="1" x14ac:dyDescent="0.25">
      <c r="A34" s="13"/>
      <c r="B34" s="31" t="s">
        <v>46</v>
      </c>
      <c r="C34" s="16" t="s">
        <v>16</v>
      </c>
      <c r="D34" s="16" t="s">
        <v>121</v>
      </c>
      <c r="E34" s="15">
        <v>100</v>
      </c>
      <c r="F34" s="13" t="s">
        <v>23</v>
      </c>
      <c r="G34" s="51">
        <v>3</v>
      </c>
      <c r="H34" s="51">
        <f t="shared" si="7"/>
        <v>300</v>
      </c>
      <c r="I34" s="93">
        <v>1</v>
      </c>
      <c r="J34" s="51">
        <f t="shared" si="8"/>
        <v>100</v>
      </c>
      <c r="L34" s="41"/>
      <c r="N34" s="41"/>
      <c r="P34" s="41"/>
    </row>
    <row r="35" spans="1:17" s="12" customFormat="1" ht="13.95" customHeight="1" x14ac:dyDescent="0.25">
      <c r="A35" s="13"/>
      <c r="B35" s="31" t="s">
        <v>47</v>
      </c>
      <c r="C35" s="16" t="s">
        <v>16</v>
      </c>
      <c r="D35" s="16" t="s">
        <v>122</v>
      </c>
      <c r="E35" s="15">
        <v>30</v>
      </c>
      <c r="F35" s="13" t="s">
        <v>25</v>
      </c>
      <c r="G35" s="51">
        <v>87</v>
      </c>
      <c r="H35" s="51">
        <f t="shared" ref="H35" si="9">E35*G35</f>
        <v>2610</v>
      </c>
      <c r="I35" s="93">
        <v>20</v>
      </c>
      <c r="J35" s="51">
        <f t="shared" si="8"/>
        <v>600</v>
      </c>
      <c r="L35" s="41"/>
      <c r="N35" s="41"/>
      <c r="P35" s="41"/>
    </row>
    <row r="36" spans="1:17" s="12" customFormat="1" ht="13.95" customHeight="1" x14ac:dyDescent="0.25">
      <c r="A36" s="13"/>
      <c r="B36" s="31" t="s">
        <v>92</v>
      </c>
      <c r="C36" s="16" t="s">
        <v>17</v>
      </c>
      <c r="D36" s="16" t="s">
        <v>123</v>
      </c>
      <c r="E36" s="15">
        <v>490</v>
      </c>
      <c r="F36" s="13" t="s">
        <v>23</v>
      </c>
      <c r="G36" s="51">
        <v>10</v>
      </c>
      <c r="H36" s="51">
        <f t="shared" si="7"/>
        <v>4900</v>
      </c>
      <c r="I36" s="93">
        <v>4</v>
      </c>
      <c r="J36" s="51">
        <f t="shared" si="8"/>
        <v>1960</v>
      </c>
      <c r="L36" s="41"/>
      <c r="N36" s="41"/>
      <c r="P36" s="41"/>
    </row>
    <row r="37" spans="1:17" s="12" customFormat="1" ht="13.95" customHeight="1" x14ac:dyDescent="0.25">
      <c r="A37" s="13"/>
      <c r="B37" s="14" t="s">
        <v>37</v>
      </c>
      <c r="C37" s="16" t="s">
        <v>17</v>
      </c>
      <c r="D37" s="16" t="s">
        <v>124</v>
      </c>
      <c r="E37" s="15">
        <v>490</v>
      </c>
      <c r="F37" s="13" t="s">
        <v>23</v>
      </c>
      <c r="G37" s="51">
        <v>2.7</v>
      </c>
      <c r="H37" s="51">
        <f t="shared" si="7"/>
        <v>1323</v>
      </c>
      <c r="I37" s="93">
        <v>1</v>
      </c>
      <c r="J37" s="51">
        <f t="shared" si="8"/>
        <v>490</v>
      </c>
      <c r="L37" s="41"/>
      <c r="N37" s="41"/>
      <c r="P37" s="41"/>
    </row>
    <row r="38" spans="1:17" s="12" customFormat="1" ht="13.95" customHeight="1" x14ac:dyDescent="0.25">
      <c r="A38" s="13"/>
      <c r="B38" s="31" t="s">
        <v>40</v>
      </c>
      <c r="C38" s="24" t="s">
        <v>8</v>
      </c>
      <c r="D38" s="24" t="s">
        <v>125</v>
      </c>
      <c r="E38" s="15">
        <v>58</v>
      </c>
      <c r="F38" s="22" t="s">
        <v>22</v>
      </c>
      <c r="G38" s="52">
        <v>145</v>
      </c>
      <c r="H38" s="52">
        <f t="shared" si="7"/>
        <v>8410</v>
      </c>
      <c r="I38" s="94">
        <v>140</v>
      </c>
      <c r="J38" s="51">
        <f t="shared" si="8"/>
        <v>8120</v>
      </c>
      <c r="L38" s="41"/>
      <c r="N38" s="41"/>
      <c r="P38" s="41"/>
    </row>
    <row r="39" spans="1:17" s="12" customFormat="1" ht="13.95" customHeight="1" x14ac:dyDescent="0.25">
      <c r="A39" s="13"/>
      <c r="B39" s="31" t="s">
        <v>85</v>
      </c>
      <c r="C39" s="24" t="s">
        <v>8</v>
      </c>
      <c r="D39" s="24" t="s">
        <v>125</v>
      </c>
      <c r="E39" s="15">
        <v>1</v>
      </c>
      <c r="F39" s="22" t="s">
        <v>21</v>
      </c>
      <c r="G39" s="52">
        <v>565</v>
      </c>
      <c r="H39" s="52">
        <f t="shared" ref="H39" si="10">E39*G39</f>
        <v>565</v>
      </c>
      <c r="I39" s="94">
        <v>725</v>
      </c>
      <c r="J39" s="51">
        <f t="shared" si="8"/>
        <v>725</v>
      </c>
      <c r="L39" s="41"/>
      <c r="N39" s="41"/>
      <c r="P39" s="41"/>
    </row>
    <row r="40" spans="1:17" s="12" customFormat="1" ht="13.95" customHeight="1" x14ac:dyDescent="0.25">
      <c r="A40" s="13"/>
      <c r="B40" s="31" t="s">
        <v>99</v>
      </c>
      <c r="C40" s="24" t="s">
        <v>8</v>
      </c>
      <c r="D40" s="24" t="s">
        <v>125</v>
      </c>
      <c r="E40" s="15">
        <v>4</v>
      </c>
      <c r="F40" s="22" t="s">
        <v>21</v>
      </c>
      <c r="G40" s="52">
        <v>8125</v>
      </c>
      <c r="H40" s="52">
        <f t="shared" si="7"/>
        <v>32500</v>
      </c>
      <c r="I40" s="94">
        <v>7275</v>
      </c>
      <c r="J40" s="51">
        <f t="shared" si="8"/>
        <v>29100</v>
      </c>
      <c r="L40" s="41"/>
      <c r="N40" s="41"/>
      <c r="P40" s="41"/>
    </row>
    <row r="41" spans="1:17" s="12" customFormat="1" ht="13.95" customHeight="1" x14ac:dyDescent="0.25">
      <c r="A41" s="13"/>
      <c r="B41" s="31" t="s">
        <v>102</v>
      </c>
      <c r="C41" s="24" t="s">
        <v>8</v>
      </c>
      <c r="D41" s="24" t="s">
        <v>125</v>
      </c>
      <c r="E41" s="15">
        <v>1</v>
      </c>
      <c r="F41" s="22" t="s">
        <v>21</v>
      </c>
      <c r="G41" s="52">
        <v>5150</v>
      </c>
      <c r="H41" s="52">
        <f t="shared" ref="H41" si="11">E41*G41</f>
        <v>5150</v>
      </c>
      <c r="I41" s="94">
        <v>5650</v>
      </c>
      <c r="J41" s="51">
        <f t="shared" si="8"/>
        <v>5650</v>
      </c>
      <c r="L41" s="41"/>
      <c r="N41" s="41"/>
      <c r="P41" s="41"/>
    </row>
    <row r="42" spans="1:17" s="12" customFormat="1" ht="13.95" customHeight="1" x14ac:dyDescent="0.25">
      <c r="A42" s="13"/>
      <c r="B42" s="31" t="s">
        <v>100</v>
      </c>
      <c r="C42" s="24" t="s">
        <v>8</v>
      </c>
      <c r="D42" s="24" t="s">
        <v>125</v>
      </c>
      <c r="E42" s="15">
        <v>1</v>
      </c>
      <c r="F42" s="22" t="s">
        <v>21</v>
      </c>
      <c r="G42" s="52">
        <v>2350</v>
      </c>
      <c r="H42" s="52">
        <f t="shared" si="7"/>
        <v>2350</v>
      </c>
      <c r="I42" s="94">
        <v>2725</v>
      </c>
      <c r="J42" s="51">
        <f t="shared" si="8"/>
        <v>2725</v>
      </c>
      <c r="L42" s="41"/>
      <c r="N42" s="41"/>
      <c r="P42" s="41"/>
    </row>
    <row r="43" spans="1:17" s="12" customFormat="1" ht="13.95" customHeight="1" thickBot="1" x14ac:dyDescent="0.3">
      <c r="A43" s="13"/>
      <c r="B43" s="31" t="s">
        <v>101</v>
      </c>
      <c r="C43" s="24" t="s">
        <v>8</v>
      </c>
      <c r="D43" s="24" t="s">
        <v>125</v>
      </c>
      <c r="E43" s="15">
        <v>2</v>
      </c>
      <c r="F43" s="22" t="s">
        <v>21</v>
      </c>
      <c r="G43" s="52">
        <v>2550</v>
      </c>
      <c r="H43" s="52">
        <f t="shared" ref="H43" si="12">E43*G43</f>
        <v>5100</v>
      </c>
      <c r="I43" s="94">
        <v>3050</v>
      </c>
      <c r="J43" s="51">
        <f t="shared" si="8"/>
        <v>6100</v>
      </c>
      <c r="L43" s="41"/>
      <c r="N43" s="41"/>
      <c r="P43" s="41"/>
    </row>
    <row r="44" spans="1:17" s="12" customFormat="1" ht="13.95" customHeight="1" x14ac:dyDescent="0.25">
      <c r="A44" s="49"/>
      <c r="B44" s="49"/>
      <c r="C44" s="85"/>
      <c r="D44" s="86"/>
      <c r="E44" s="49"/>
      <c r="F44" s="49"/>
      <c r="G44" s="49"/>
      <c r="H44" s="74">
        <f>H27+H31+H32+H33+H34+H35+H36+H37+H38+H39+H40+H41+H42+H43</f>
        <v>113408</v>
      </c>
      <c r="I44" s="49"/>
      <c r="J44" s="95">
        <f>J27+J31+J32+J33+J34+J35+J36+J37+J38+J39+J40+J41+J42+J43</f>
        <v>72820</v>
      </c>
      <c r="L44" s="41"/>
      <c r="N44" s="41"/>
      <c r="P44" s="41"/>
    </row>
    <row r="45" spans="1:17" s="12" customFormat="1" ht="13.95" customHeight="1" x14ac:dyDescent="0.25">
      <c r="A45" s="26"/>
      <c r="C45" s="32"/>
      <c r="D45" s="32"/>
      <c r="E45" s="27"/>
      <c r="F45" s="26"/>
      <c r="G45" s="26"/>
      <c r="H45" s="26"/>
      <c r="I45" s="26"/>
      <c r="J45" s="26"/>
      <c r="L45" s="41"/>
      <c r="N45" s="41"/>
      <c r="P45" s="41"/>
    </row>
    <row r="46" spans="1:17" s="56" customFormat="1" ht="27" customHeight="1" x14ac:dyDescent="0.25">
      <c r="A46" s="46" t="s">
        <v>33</v>
      </c>
      <c r="B46" s="55"/>
      <c r="C46" s="54" t="s">
        <v>67</v>
      </c>
      <c r="D46" s="54" t="s">
        <v>66</v>
      </c>
      <c r="E46" s="8" t="s">
        <v>34</v>
      </c>
      <c r="F46" s="3" t="s">
        <v>19</v>
      </c>
      <c r="G46" s="3" t="s">
        <v>35</v>
      </c>
      <c r="H46" s="3" t="s">
        <v>36</v>
      </c>
      <c r="I46" s="3" t="s">
        <v>35</v>
      </c>
      <c r="J46" s="3" t="s">
        <v>36</v>
      </c>
      <c r="L46" s="57"/>
      <c r="N46" s="57"/>
      <c r="P46" s="57"/>
    </row>
    <row r="47" spans="1:17" s="12" customFormat="1" x14ac:dyDescent="0.25">
      <c r="A47" s="47" t="s">
        <v>79</v>
      </c>
      <c r="B47" s="48"/>
      <c r="C47" s="29"/>
      <c r="D47" s="29"/>
      <c r="E47" s="48"/>
      <c r="F47" s="48"/>
      <c r="G47" s="48"/>
      <c r="H47" s="84"/>
      <c r="I47" s="48"/>
      <c r="J47" s="84"/>
      <c r="L47" s="41"/>
      <c r="N47" s="41"/>
      <c r="P47" s="41"/>
    </row>
    <row r="48" spans="1:17" s="12" customFormat="1" ht="13.95" customHeight="1" x14ac:dyDescent="0.25">
      <c r="A48" s="13"/>
      <c r="B48" s="14" t="s">
        <v>9</v>
      </c>
      <c r="C48" s="16" t="s">
        <v>11</v>
      </c>
      <c r="D48" s="16" t="s">
        <v>126</v>
      </c>
      <c r="E48" s="37">
        <v>1123</v>
      </c>
      <c r="F48" s="13" t="s">
        <v>23</v>
      </c>
      <c r="G48" s="51">
        <v>3.25</v>
      </c>
      <c r="H48" s="51">
        <f t="shared" ref="H48:H66" si="13">E48*G48</f>
        <v>3649.75</v>
      </c>
      <c r="I48" s="96">
        <v>2.5</v>
      </c>
      <c r="J48" s="51">
        <f>E48*I48</f>
        <v>2807.5</v>
      </c>
      <c r="K48" s="23"/>
      <c r="L48" s="41"/>
      <c r="M48" s="23"/>
      <c r="N48" s="41"/>
      <c r="O48" s="23"/>
      <c r="P48" s="41"/>
      <c r="Q48" s="23"/>
    </row>
    <row r="49" spans="1:17" s="12" customFormat="1" ht="13.95" customHeight="1" x14ac:dyDescent="0.25">
      <c r="A49" s="13"/>
      <c r="B49" s="43" t="s">
        <v>97</v>
      </c>
      <c r="C49" s="16" t="s">
        <v>13</v>
      </c>
      <c r="D49" s="16" t="s">
        <v>128</v>
      </c>
      <c r="E49" s="15">
        <v>90</v>
      </c>
      <c r="F49" s="13" t="s">
        <v>23</v>
      </c>
      <c r="G49" s="51">
        <v>24</v>
      </c>
      <c r="H49" s="51">
        <f t="shared" ref="H49" si="14">E49*G49</f>
        <v>2160</v>
      </c>
      <c r="I49" s="96">
        <v>10</v>
      </c>
      <c r="J49" s="51">
        <f t="shared" ref="J49:J66" si="15">E49*I49</f>
        <v>900</v>
      </c>
      <c r="K49" s="23"/>
      <c r="L49" s="41"/>
      <c r="M49" s="23"/>
      <c r="N49" s="41"/>
      <c r="O49" s="23"/>
      <c r="P49" s="41"/>
      <c r="Q49" s="23"/>
    </row>
    <row r="50" spans="1:17" s="12" customFormat="1" ht="13.95" customHeight="1" x14ac:dyDescent="0.25">
      <c r="A50" s="13"/>
      <c r="B50" s="43" t="s">
        <v>139</v>
      </c>
      <c r="C50" s="16" t="s">
        <v>13</v>
      </c>
      <c r="D50" s="16" t="s">
        <v>127</v>
      </c>
      <c r="E50" s="15">
        <v>305</v>
      </c>
      <c r="F50" s="13" t="s">
        <v>23</v>
      </c>
      <c r="G50" s="51">
        <v>35</v>
      </c>
      <c r="H50" s="51">
        <f t="shared" ref="H50:H51" si="16">E50*G50</f>
        <v>10675</v>
      </c>
      <c r="I50" s="96">
        <v>25</v>
      </c>
      <c r="J50" s="51">
        <f t="shared" si="15"/>
        <v>7625</v>
      </c>
      <c r="K50" s="23"/>
      <c r="L50" s="41"/>
      <c r="M50" s="23"/>
      <c r="N50" s="41"/>
      <c r="O50" s="23"/>
      <c r="P50" s="41"/>
      <c r="Q50" s="23"/>
    </row>
    <row r="51" spans="1:17" s="12" customFormat="1" ht="13.95" customHeight="1" x14ac:dyDescent="0.25">
      <c r="A51" s="13"/>
      <c r="B51" s="43" t="s">
        <v>140</v>
      </c>
      <c r="C51" s="16" t="s">
        <v>13</v>
      </c>
      <c r="D51" s="16" t="s">
        <v>129</v>
      </c>
      <c r="E51" s="15">
        <v>750</v>
      </c>
      <c r="F51" s="13" t="s">
        <v>23</v>
      </c>
      <c r="G51" s="51">
        <v>17</v>
      </c>
      <c r="H51" s="51">
        <f t="shared" si="16"/>
        <v>12750</v>
      </c>
      <c r="I51" s="96">
        <v>3.35</v>
      </c>
      <c r="J51" s="51">
        <f t="shared" si="15"/>
        <v>2512.5</v>
      </c>
      <c r="K51" s="23"/>
      <c r="L51" s="41"/>
      <c r="M51" s="23"/>
      <c r="N51" s="41"/>
      <c r="O51" s="23"/>
      <c r="P51" s="41"/>
      <c r="Q51" s="23"/>
    </row>
    <row r="52" spans="1:17" s="12" customFormat="1" ht="13.95" customHeight="1" x14ac:dyDescent="0.25">
      <c r="A52" s="13"/>
      <c r="B52" s="34" t="s">
        <v>93</v>
      </c>
      <c r="C52" s="16" t="s">
        <v>12</v>
      </c>
      <c r="D52" s="16" t="s">
        <v>130</v>
      </c>
      <c r="E52" s="15">
        <v>449</v>
      </c>
      <c r="F52" s="13" t="s">
        <v>23</v>
      </c>
      <c r="G52" s="51">
        <v>25</v>
      </c>
      <c r="H52" s="51">
        <f>E52*G52</f>
        <v>11225</v>
      </c>
      <c r="I52" s="96">
        <v>20</v>
      </c>
      <c r="J52" s="51">
        <f t="shared" si="15"/>
        <v>8980</v>
      </c>
      <c r="K52" s="23"/>
      <c r="L52" s="41"/>
      <c r="M52" s="23"/>
      <c r="N52" s="41"/>
      <c r="O52" s="23"/>
      <c r="P52" s="41"/>
      <c r="Q52" s="23"/>
    </row>
    <row r="53" spans="1:17" s="12" customFormat="1" ht="13.95" customHeight="1" x14ac:dyDescent="0.25">
      <c r="A53" s="13"/>
      <c r="B53" s="31" t="s">
        <v>94</v>
      </c>
      <c r="C53" s="16" t="s">
        <v>13</v>
      </c>
      <c r="D53" s="16" t="s">
        <v>131</v>
      </c>
      <c r="E53" s="15">
        <v>1054</v>
      </c>
      <c r="F53" s="13" t="s">
        <v>23</v>
      </c>
      <c r="G53" s="51">
        <v>15.75</v>
      </c>
      <c r="H53" s="51">
        <f t="shared" si="13"/>
        <v>16600.5</v>
      </c>
      <c r="I53" s="96">
        <v>13</v>
      </c>
      <c r="J53" s="51">
        <f t="shared" si="15"/>
        <v>13702</v>
      </c>
      <c r="K53" s="23"/>
      <c r="L53" s="41"/>
      <c r="M53" s="23"/>
      <c r="N53" s="41"/>
      <c r="O53" s="23"/>
      <c r="P53" s="41"/>
      <c r="Q53" s="23"/>
    </row>
    <row r="54" spans="1:17" s="12" customFormat="1" ht="13.95" customHeight="1" x14ac:dyDescent="0.25">
      <c r="A54" s="13"/>
      <c r="B54" s="31" t="s">
        <v>26</v>
      </c>
      <c r="C54" s="16" t="s">
        <v>13</v>
      </c>
      <c r="D54" s="16" t="s">
        <v>133</v>
      </c>
      <c r="E54" s="15">
        <v>14433</v>
      </c>
      <c r="F54" s="13" t="s">
        <v>23</v>
      </c>
      <c r="G54" s="51">
        <v>0.7</v>
      </c>
      <c r="H54" s="51">
        <f t="shared" si="13"/>
        <v>10103.099999999999</v>
      </c>
      <c r="I54" s="96">
        <v>0.01</v>
      </c>
      <c r="J54" s="51">
        <f t="shared" si="15"/>
        <v>144.33000000000001</v>
      </c>
      <c r="K54" s="23"/>
      <c r="L54" s="41"/>
      <c r="M54" s="23"/>
      <c r="N54" s="41"/>
      <c r="O54" s="23"/>
      <c r="P54" s="41"/>
      <c r="Q54" s="23"/>
    </row>
    <row r="55" spans="1:17" s="12" customFormat="1" ht="13.95" customHeight="1" x14ac:dyDescent="0.25">
      <c r="A55" s="13"/>
      <c r="B55" s="31" t="s">
        <v>95</v>
      </c>
      <c r="C55" s="16" t="s">
        <v>13</v>
      </c>
      <c r="D55" s="16" t="s">
        <v>132</v>
      </c>
      <c r="E55" s="15">
        <v>14433</v>
      </c>
      <c r="F55" s="13" t="s">
        <v>23</v>
      </c>
      <c r="G55" s="51">
        <v>10.15</v>
      </c>
      <c r="H55" s="51">
        <f t="shared" si="13"/>
        <v>146494.95000000001</v>
      </c>
      <c r="I55" s="96">
        <v>10.55</v>
      </c>
      <c r="J55" s="51">
        <f t="shared" si="15"/>
        <v>152268.15000000002</v>
      </c>
      <c r="K55" s="23"/>
      <c r="L55" s="41"/>
      <c r="M55" s="23"/>
      <c r="N55" s="41"/>
      <c r="O55" s="23"/>
      <c r="P55" s="41"/>
      <c r="Q55" s="23"/>
    </row>
    <row r="56" spans="1:17" s="12" customFormat="1" ht="13.95" customHeight="1" x14ac:dyDescent="0.25">
      <c r="A56" s="13"/>
      <c r="B56" s="35" t="s">
        <v>49</v>
      </c>
      <c r="C56" s="36" t="s">
        <v>15</v>
      </c>
      <c r="D56" s="36" t="s">
        <v>134</v>
      </c>
      <c r="E56" s="15">
        <v>533</v>
      </c>
      <c r="F56" s="20" t="s">
        <v>22</v>
      </c>
      <c r="G56" s="51">
        <v>10</v>
      </c>
      <c r="H56" s="51">
        <f t="shared" si="13"/>
        <v>5330</v>
      </c>
      <c r="I56" s="96">
        <v>10.75</v>
      </c>
      <c r="J56" s="51">
        <f t="shared" si="15"/>
        <v>5729.75</v>
      </c>
      <c r="L56" s="82"/>
      <c r="N56" s="82"/>
      <c r="P56" s="82"/>
    </row>
    <row r="57" spans="1:17" s="12" customFormat="1" ht="13.95" customHeight="1" x14ac:dyDescent="0.25">
      <c r="A57" s="13"/>
      <c r="B57" s="35" t="s">
        <v>48</v>
      </c>
      <c r="C57" s="36" t="s">
        <v>15</v>
      </c>
      <c r="D57" s="36" t="s">
        <v>134</v>
      </c>
      <c r="E57" s="15">
        <v>5340</v>
      </c>
      <c r="F57" s="20" t="s">
        <v>22</v>
      </c>
      <c r="G57" s="51">
        <v>2.0499999999999998</v>
      </c>
      <c r="H57" s="51">
        <f t="shared" si="13"/>
        <v>10946.999999999998</v>
      </c>
      <c r="I57" s="96">
        <v>2.25</v>
      </c>
      <c r="J57" s="51">
        <f t="shared" si="15"/>
        <v>12015</v>
      </c>
      <c r="L57" s="82"/>
      <c r="N57" s="82"/>
      <c r="P57" s="82"/>
    </row>
    <row r="58" spans="1:17" s="12" customFormat="1" ht="13.95" customHeight="1" x14ac:dyDescent="0.25">
      <c r="A58" s="13"/>
      <c r="B58" s="30" t="s">
        <v>96</v>
      </c>
      <c r="C58" s="24" t="s">
        <v>15</v>
      </c>
      <c r="D58" s="36" t="s">
        <v>134</v>
      </c>
      <c r="E58" s="15">
        <v>148</v>
      </c>
      <c r="F58" s="22" t="s">
        <v>22</v>
      </c>
      <c r="G58" s="51">
        <v>30</v>
      </c>
      <c r="H58" s="51">
        <f t="shared" si="13"/>
        <v>4440</v>
      </c>
      <c r="I58" s="96">
        <v>32</v>
      </c>
      <c r="J58" s="51">
        <f t="shared" si="15"/>
        <v>4736</v>
      </c>
      <c r="L58" s="82"/>
      <c r="N58" s="82"/>
      <c r="P58" s="82"/>
    </row>
    <row r="59" spans="1:17" s="12" customFormat="1" ht="14.25" customHeight="1" x14ac:dyDescent="0.25">
      <c r="A59" s="13"/>
      <c r="B59" s="38" t="s">
        <v>50</v>
      </c>
      <c r="C59" s="24" t="s">
        <v>15</v>
      </c>
      <c r="D59" s="24" t="s">
        <v>135</v>
      </c>
      <c r="E59" s="15">
        <v>8</v>
      </c>
      <c r="F59" s="22" t="s">
        <v>21</v>
      </c>
      <c r="G59" s="51">
        <v>60</v>
      </c>
      <c r="H59" s="51">
        <f t="shared" si="13"/>
        <v>480</v>
      </c>
      <c r="I59" s="96">
        <v>65</v>
      </c>
      <c r="J59" s="51">
        <f t="shared" si="15"/>
        <v>520</v>
      </c>
      <c r="L59" s="82"/>
      <c r="N59" s="82"/>
      <c r="P59" s="82"/>
    </row>
    <row r="60" spans="1:17" s="12" customFormat="1" ht="14.25" customHeight="1" x14ac:dyDescent="0.25">
      <c r="A60" s="13"/>
      <c r="B60" s="43" t="s">
        <v>98</v>
      </c>
      <c r="C60" s="16" t="s">
        <v>14</v>
      </c>
      <c r="D60" s="16" t="s">
        <v>136</v>
      </c>
      <c r="E60" s="15">
        <v>347</v>
      </c>
      <c r="F60" s="13" t="s">
        <v>23</v>
      </c>
      <c r="G60" s="51">
        <v>14.95</v>
      </c>
      <c r="H60" s="51">
        <f t="shared" si="13"/>
        <v>5187.6499999999996</v>
      </c>
      <c r="I60" s="96">
        <v>6</v>
      </c>
      <c r="J60" s="51">
        <f t="shared" si="15"/>
        <v>2082</v>
      </c>
      <c r="L60" s="82"/>
      <c r="N60" s="82"/>
      <c r="P60" s="82"/>
    </row>
    <row r="61" spans="1:17" s="12" customFormat="1" ht="13.95" customHeight="1" x14ac:dyDescent="0.25">
      <c r="A61" s="13"/>
      <c r="B61" s="31" t="s">
        <v>51</v>
      </c>
      <c r="C61" s="16" t="s">
        <v>14</v>
      </c>
      <c r="D61" s="16" t="s">
        <v>137</v>
      </c>
      <c r="E61" s="15">
        <v>6204</v>
      </c>
      <c r="F61" s="13" t="s">
        <v>27</v>
      </c>
      <c r="G61" s="51">
        <v>8.5</v>
      </c>
      <c r="H61" s="51">
        <f t="shared" si="13"/>
        <v>52734</v>
      </c>
      <c r="I61" s="96">
        <v>14</v>
      </c>
      <c r="J61" s="51">
        <f t="shared" si="15"/>
        <v>86856</v>
      </c>
      <c r="K61" s="23"/>
      <c r="L61" s="41"/>
      <c r="M61" s="23"/>
      <c r="N61" s="41"/>
      <c r="O61" s="23"/>
      <c r="P61" s="41"/>
      <c r="Q61" s="23"/>
    </row>
    <row r="62" spans="1:17" s="12" customFormat="1" ht="13.95" customHeight="1" x14ac:dyDescent="0.25">
      <c r="A62" s="13"/>
      <c r="B62" s="31" t="s">
        <v>52</v>
      </c>
      <c r="C62" s="16" t="s">
        <v>14</v>
      </c>
      <c r="D62" s="16" t="s">
        <v>138</v>
      </c>
      <c r="E62" s="15">
        <v>4108</v>
      </c>
      <c r="F62" s="13" t="s">
        <v>27</v>
      </c>
      <c r="G62" s="51">
        <v>11.5</v>
      </c>
      <c r="H62" s="51">
        <f t="shared" si="13"/>
        <v>47242</v>
      </c>
      <c r="I62" s="96">
        <v>15.5</v>
      </c>
      <c r="J62" s="51">
        <f t="shared" si="15"/>
        <v>63674</v>
      </c>
      <c r="K62" s="23"/>
      <c r="L62" s="41"/>
      <c r="M62" s="23"/>
      <c r="N62" s="41"/>
      <c r="O62" s="23"/>
      <c r="P62" s="41"/>
      <c r="Q62" s="23"/>
    </row>
    <row r="63" spans="1:17" s="23" customFormat="1" ht="13.95" hidden="1" customHeight="1" x14ac:dyDescent="0.25">
      <c r="A63" s="20"/>
      <c r="B63" s="31" t="s">
        <v>41</v>
      </c>
      <c r="C63" s="16" t="s">
        <v>14</v>
      </c>
      <c r="D63" s="24" t="s">
        <v>58</v>
      </c>
      <c r="E63" s="15" t="e">
        <f>SUM(J63,#REF!,#REF!,L63,N63,P63)</f>
        <v>#REF!</v>
      </c>
      <c r="F63" s="22" t="s">
        <v>22</v>
      </c>
      <c r="G63" s="53"/>
      <c r="H63" s="53" t="e">
        <f t="shared" si="13"/>
        <v>#REF!</v>
      </c>
      <c r="I63" s="97"/>
      <c r="J63" s="51" t="e">
        <f t="shared" si="15"/>
        <v>#REF!</v>
      </c>
      <c r="K63" s="12"/>
      <c r="L63" s="82"/>
      <c r="M63" s="12"/>
      <c r="N63" s="82"/>
      <c r="O63" s="12"/>
      <c r="P63" s="82"/>
      <c r="Q63" s="12"/>
    </row>
    <row r="64" spans="1:17" s="12" customFormat="1" ht="13.95" customHeight="1" x14ac:dyDescent="0.25">
      <c r="A64" s="13"/>
      <c r="B64" s="31" t="s">
        <v>53</v>
      </c>
      <c r="C64" s="16" t="s">
        <v>28</v>
      </c>
      <c r="D64" s="16" t="s">
        <v>58</v>
      </c>
      <c r="E64" s="15">
        <v>921</v>
      </c>
      <c r="F64" s="13" t="s">
        <v>22</v>
      </c>
      <c r="G64" s="51">
        <v>55.55</v>
      </c>
      <c r="H64" s="51">
        <f t="shared" si="13"/>
        <v>51161.549999999996</v>
      </c>
      <c r="I64" s="96">
        <v>54.75</v>
      </c>
      <c r="J64" s="51">
        <f t="shared" si="15"/>
        <v>50424.75</v>
      </c>
      <c r="L64" s="82"/>
      <c r="N64" s="82"/>
      <c r="P64" s="82"/>
    </row>
    <row r="65" spans="1:17" s="12" customFormat="1" ht="13.95" customHeight="1" x14ac:dyDescent="0.25">
      <c r="A65" s="13"/>
      <c r="B65" s="31" t="s">
        <v>54</v>
      </c>
      <c r="C65" s="16" t="s">
        <v>28</v>
      </c>
      <c r="D65" s="16" t="s">
        <v>141</v>
      </c>
      <c r="E65" s="15">
        <v>215</v>
      </c>
      <c r="F65" s="13" t="s">
        <v>22</v>
      </c>
      <c r="G65" s="53">
        <v>54.85</v>
      </c>
      <c r="H65" s="53">
        <f t="shared" si="13"/>
        <v>11792.75</v>
      </c>
      <c r="I65" s="97">
        <v>54.75</v>
      </c>
      <c r="J65" s="51">
        <f t="shared" si="15"/>
        <v>11771.25</v>
      </c>
      <c r="L65" s="82"/>
      <c r="N65" s="82"/>
      <c r="P65" s="82"/>
    </row>
    <row r="66" spans="1:17" s="12" customFormat="1" ht="13.95" customHeight="1" thickBot="1" x14ac:dyDescent="0.3">
      <c r="A66" s="63"/>
      <c r="B66" s="64" t="s">
        <v>10</v>
      </c>
      <c r="C66" s="61" t="s">
        <v>32</v>
      </c>
      <c r="D66" s="61" t="s">
        <v>142</v>
      </c>
      <c r="E66" s="62">
        <v>227</v>
      </c>
      <c r="F66" s="63" t="s">
        <v>27</v>
      </c>
      <c r="G66" s="65">
        <v>42.75</v>
      </c>
      <c r="H66" s="65">
        <f t="shared" si="13"/>
        <v>9704.25</v>
      </c>
      <c r="I66" s="98">
        <v>67.75</v>
      </c>
      <c r="J66" s="51">
        <f t="shared" si="15"/>
        <v>15379.25</v>
      </c>
      <c r="K66" s="23"/>
      <c r="L66" s="82"/>
      <c r="M66" s="23"/>
      <c r="N66" s="82"/>
      <c r="O66" s="23"/>
      <c r="P66" s="82"/>
      <c r="Q66" s="23"/>
    </row>
    <row r="67" spans="1:17" s="12" customFormat="1" ht="13.95" customHeight="1" x14ac:dyDescent="0.25">
      <c r="A67" s="49"/>
      <c r="B67" s="49"/>
      <c r="C67" s="58"/>
      <c r="D67" s="58"/>
      <c r="E67" s="49"/>
      <c r="F67" s="49"/>
      <c r="G67" s="49"/>
      <c r="H67" s="74">
        <f>H48+H49+H50+H51+H52+H53+H54+H55+H56+H57+H58+H59+H60+H61+H62+H64+H65+H66</f>
        <v>412677.5</v>
      </c>
      <c r="I67" s="49"/>
      <c r="J67" s="99">
        <f>J48+J49+J50+J51+J52+J53+J54+J55+J56+J57+J58+J59+J60+J61+J62+J64+J65+J66</f>
        <v>442127.48000000004</v>
      </c>
      <c r="L67" s="41"/>
      <c r="N67" s="41"/>
      <c r="P67" s="41"/>
    </row>
    <row r="68" spans="1:17" s="12" customFormat="1" ht="13.95" customHeight="1" x14ac:dyDescent="0.25">
      <c r="A68" s="26"/>
      <c r="C68" s="28"/>
      <c r="D68" s="28"/>
      <c r="E68" s="27"/>
      <c r="L68" s="41"/>
      <c r="N68" s="41"/>
      <c r="P68" s="41"/>
    </row>
    <row r="69" spans="1:17" s="56" customFormat="1" ht="27" customHeight="1" x14ac:dyDescent="0.25">
      <c r="A69" s="46" t="s">
        <v>33</v>
      </c>
      <c r="B69" s="55"/>
      <c r="C69" s="54" t="s">
        <v>67</v>
      </c>
      <c r="D69" s="54" t="s">
        <v>66</v>
      </c>
      <c r="E69" s="8" t="s">
        <v>34</v>
      </c>
      <c r="F69" s="3" t="s">
        <v>19</v>
      </c>
      <c r="G69" s="3" t="s">
        <v>35</v>
      </c>
      <c r="H69" s="3" t="s">
        <v>36</v>
      </c>
      <c r="I69" s="3" t="s">
        <v>35</v>
      </c>
      <c r="J69" s="3" t="s">
        <v>36</v>
      </c>
      <c r="L69" s="57"/>
      <c r="N69" s="57"/>
      <c r="P69" s="57"/>
    </row>
    <row r="70" spans="1:17" s="12" customFormat="1" ht="13.95" customHeight="1" x14ac:dyDescent="0.25">
      <c r="A70" s="44" t="s">
        <v>80</v>
      </c>
      <c r="B70" s="45"/>
      <c r="C70" s="25"/>
      <c r="D70" s="25"/>
      <c r="E70" s="45"/>
      <c r="F70" s="45"/>
      <c r="G70" s="45"/>
      <c r="H70" s="83"/>
      <c r="I70" s="45"/>
      <c r="J70" s="83"/>
      <c r="L70" s="41"/>
      <c r="N70" s="41"/>
      <c r="P70" s="41"/>
    </row>
    <row r="71" spans="1:17" s="23" customFormat="1" ht="13.95" customHeight="1" thickBot="1" x14ac:dyDescent="0.3">
      <c r="A71" s="59"/>
      <c r="B71" s="66" t="s">
        <v>81</v>
      </c>
      <c r="C71" s="60" t="s">
        <v>82</v>
      </c>
      <c r="D71" s="60" t="s">
        <v>59</v>
      </c>
      <c r="E71" s="62">
        <v>1</v>
      </c>
      <c r="F71" s="59" t="s">
        <v>21</v>
      </c>
      <c r="G71" s="67">
        <v>1000</v>
      </c>
      <c r="H71" s="67">
        <f>E71*G71</f>
        <v>1000</v>
      </c>
      <c r="I71" s="100">
        <v>7500</v>
      </c>
      <c r="J71" s="67">
        <f>E71*I71</f>
        <v>7500</v>
      </c>
      <c r="K71" s="12"/>
      <c r="L71" s="82"/>
      <c r="M71" s="12"/>
      <c r="N71" s="82"/>
      <c r="O71" s="12"/>
      <c r="P71" s="82"/>
      <c r="Q71" s="12"/>
    </row>
    <row r="72" spans="1:17" s="12" customFormat="1" ht="13.95" customHeight="1" x14ac:dyDescent="0.25">
      <c r="A72" s="49"/>
      <c r="B72" s="49"/>
      <c r="C72" s="58"/>
      <c r="D72" s="58"/>
      <c r="E72" s="49"/>
      <c r="F72" s="49"/>
      <c r="G72" s="49"/>
      <c r="H72" s="73">
        <f>SUM(H71)</f>
        <v>1000</v>
      </c>
      <c r="I72" s="49"/>
      <c r="J72" s="73">
        <f>SUM(J71)</f>
        <v>7500</v>
      </c>
      <c r="L72" s="41"/>
      <c r="N72" s="41"/>
      <c r="P72" s="41"/>
    </row>
    <row r="73" spans="1:17" s="12" customFormat="1" ht="13.95" customHeight="1" x14ac:dyDescent="0.25">
      <c r="A73" s="26"/>
      <c r="C73" s="28"/>
      <c r="D73" s="28"/>
      <c r="E73" s="27"/>
      <c r="L73" s="41"/>
      <c r="N73" s="41"/>
      <c r="P73" s="41"/>
    </row>
    <row r="74" spans="1:17" s="56" customFormat="1" ht="27" customHeight="1" x14ac:dyDescent="0.25">
      <c r="A74" s="46" t="s">
        <v>33</v>
      </c>
      <c r="B74" s="55"/>
      <c r="C74" s="54" t="s">
        <v>67</v>
      </c>
      <c r="D74" s="54" t="s">
        <v>66</v>
      </c>
      <c r="E74" s="8" t="s">
        <v>34</v>
      </c>
      <c r="F74" s="3" t="s">
        <v>19</v>
      </c>
      <c r="G74" s="3" t="s">
        <v>35</v>
      </c>
      <c r="H74" s="3" t="s">
        <v>36</v>
      </c>
      <c r="I74" s="3" t="s">
        <v>35</v>
      </c>
      <c r="J74" s="3" t="s">
        <v>36</v>
      </c>
      <c r="L74" s="57"/>
      <c r="N74" s="57"/>
      <c r="P74" s="57"/>
    </row>
    <row r="75" spans="1:17" s="12" customFormat="1" ht="13.95" customHeight="1" x14ac:dyDescent="0.25">
      <c r="A75" s="44" t="s">
        <v>83</v>
      </c>
      <c r="B75" s="45"/>
      <c r="C75" s="25"/>
      <c r="D75" s="25"/>
      <c r="E75" s="45"/>
      <c r="F75" s="45"/>
      <c r="G75" s="45"/>
      <c r="H75" s="83"/>
      <c r="I75" s="45"/>
      <c r="J75" s="83"/>
      <c r="L75" s="41"/>
      <c r="N75" s="41"/>
      <c r="P75" s="41"/>
    </row>
    <row r="76" spans="1:17" s="12" customFormat="1" ht="13.95" customHeight="1" x14ac:dyDescent="0.25">
      <c r="A76" s="13"/>
      <c r="B76" s="14" t="s">
        <v>42</v>
      </c>
      <c r="C76" s="16" t="s">
        <v>18</v>
      </c>
      <c r="D76" s="16" t="s">
        <v>60</v>
      </c>
      <c r="E76" s="15">
        <v>490</v>
      </c>
      <c r="F76" s="13" t="s">
        <v>23</v>
      </c>
      <c r="G76" s="51">
        <v>2.6</v>
      </c>
      <c r="H76" s="51">
        <f t="shared" ref="H76:H78" si="17">E76*G76</f>
        <v>1274</v>
      </c>
      <c r="I76" s="101">
        <v>1</v>
      </c>
      <c r="J76" s="51">
        <f>E76*I76</f>
        <v>490</v>
      </c>
      <c r="L76" s="41"/>
      <c r="N76" s="41"/>
      <c r="P76" s="41"/>
    </row>
    <row r="77" spans="1:17" s="12" customFormat="1" ht="13.95" customHeight="1" x14ac:dyDescent="0.25">
      <c r="A77" s="13"/>
      <c r="B77" s="14" t="s">
        <v>30</v>
      </c>
      <c r="C77" s="16" t="s">
        <v>18</v>
      </c>
      <c r="D77" s="16" t="s">
        <v>61</v>
      </c>
      <c r="E77" s="15">
        <v>490</v>
      </c>
      <c r="F77" s="13" t="s">
        <v>23</v>
      </c>
      <c r="G77" s="51">
        <v>3</v>
      </c>
      <c r="H77" s="51">
        <f t="shared" si="17"/>
        <v>1470</v>
      </c>
      <c r="I77" s="101">
        <v>1.5</v>
      </c>
      <c r="J77" s="51">
        <f>E77*I77</f>
        <v>735</v>
      </c>
      <c r="L77" s="41"/>
      <c r="N77" s="41"/>
      <c r="P77" s="41"/>
    </row>
    <row r="78" spans="1:17" s="12" customFormat="1" ht="13.95" customHeight="1" x14ac:dyDescent="0.25">
      <c r="A78" s="13"/>
      <c r="B78" s="14" t="s">
        <v>63</v>
      </c>
      <c r="C78" s="16" t="s">
        <v>18</v>
      </c>
      <c r="D78" s="16" t="s">
        <v>62</v>
      </c>
      <c r="E78" s="15">
        <v>490</v>
      </c>
      <c r="F78" s="13" t="s">
        <v>23</v>
      </c>
      <c r="G78" s="51">
        <v>1.7</v>
      </c>
      <c r="H78" s="51">
        <f t="shared" si="17"/>
        <v>833</v>
      </c>
      <c r="I78" s="101">
        <v>1</v>
      </c>
      <c r="J78" s="51">
        <f>E78*I78</f>
        <v>490</v>
      </c>
      <c r="L78" s="41"/>
      <c r="N78" s="41"/>
      <c r="P78" s="41"/>
    </row>
    <row r="79" spans="1:17" s="12" customFormat="1" ht="13.95" customHeight="1" x14ac:dyDescent="0.25">
      <c r="A79" s="49"/>
      <c r="B79" s="49"/>
      <c r="C79" s="58"/>
      <c r="D79" s="58"/>
      <c r="E79" s="49"/>
      <c r="F79" s="49"/>
      <c r="G79" s="49"/>
      <c r="H79" s="73">
        <f>SUM(H76:H78)</f>
        <v>3577</v>
      </c>
      <c r="I79" s="49"/>
      <c r="J79" s="73">
        <f>SUM(J76:J78)</f>
        <v>1715</v>
      </c>
      <c r="L79" s="41"/>
      <c r="N79" s="41"/>
      <c r="P79" s="41"/>
    </row>
    <row r="80" spans="1:17" s="12" customFormat="1" ht="13.95" customHeight="1" x14ac:dyDescent="0.25">
      <c r="A80" s="26"/>
      <c r="C80" s="28"/>
      <c r="D80" s="28"/>
      <c r="E80" s="27"/>
      <c r="H80" s="76"/>
      <c r="J80" s="76"/>
      <c r="L80" s="41"/>
      <c r="N80" s="41"/>
      <c r="P80" s="41"/>
    </row>
    <row r="81" spans="1:17" s="70" customFormat="1" ht="19.95" customHeight="1" x14ac:dyDescent="0.25">
      <c r="A81" s="68"/>
      <c r="B81" s="68"/>
      <c r="C81" s="69"/>
      <c r="D81" s="69"/>
      <c r="E81" s="68"/>
      <c r="F81" s="68"/>
      <c r="G81" s="68" t="s">
        <v>84</v>
      </c>
      <c r="H81" s="72">
        <f>SUM(H23,H44,H67,H72,H79)</f>
        <v>697978.3</v>
      </c>
      <c r="I81" s="68" t="s">
        <v>84</v>
      </c>
      <c r="J81" s="72">
        <f>SUM(J23,J44,J67,J72,J79)</f>
        <v>615000</v>
      </c>
      <c r="L81" s="71"/>
      <c r="N81" s="71"/>
      <c r="P81" s="71"/>
    </row>
    <row r="82" spans="1:17" s="12" customFormat="1" ht="13.95" customHeight="1" x14ac:dyDescent="0.25">
      <c r="A82" s="26"/>
      <c r="C82" s="28"/>
      <c r="D82" s="28"/>
      <c r="E82" s="27"/>
      <c r="L82" s="41"/>
      <c r="N82" s="41"/>
      <c r="P82" s="41"/>
    </row>
    <row r="83" spans="1:17" x14ac:dyDescent="0.25">
      <c r="Q83"/>
    </row>
    <row r="84" spans="1:17" x14ac:dyDescent="0.25">
      <c r="Q84"/>
    </row>
  </sheetData>
  <mergeCells count="2">
    <mergeCell ref="G1:H1"/>
    <mergeCell ref="I1:J1"/>
  </mergeCells>
  <pageMargins left="0.28000000000000003" right="0.19" top="0.75" bottom="0.75" header="0.3" footer="0.3"/>
  <pageSetup paperSize="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F743-7130-4A0F-BB10-8C18701D779D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Overall Tab</vt:lpstr>
      <vt:lpstr>Sheet1</vt:lpstr>
      <vt:lpstr>'Overall Tab'!Print_Area</vt:lpstr>
      <vt:lpstr>'Overall Tab'!Print_Titles</vt:lpstr>
    </vt:vector>
  </TitlesOfParts>
  <Company>LCFPD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Sloot</dc:creator>
  <cp:lastModifiedBy>Michael Zahalka</cp:lastModifiedBy>
  <cp:lastPrinted>2024-04-09T13:46:26Z</cp:lastPrinted>
  <dcterms:created xsi:type="dcterms:W3CDTF">2009-01-07T19:36:18Z</dcterms:created>
  <dcterms:modified xsi:type="dcterms:W3CDTF">2024-05-01T18:01:51Z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2022-12-22T13:32:30Z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b2119c91-c382-45a3-9d82-b0c0a3107e04</vt:lpwstr>
  </property>
  <property fmtid="{D5CDD505-2E9C-101B-9397-08002B2CF9AE}" pid="7" name="MSIP_Label_defa4170-0d19-0005-0004-bc88714345d2_ActionId">
    <vt:lpwstr>f05e47cb-e839-4d34-b88a-5a1862b2c4ce</vt:lpwstr>
  </property>
  <property fmtid="{D5CDD505-2E9C-101B-9397-08002B2CF9AE}" pid="8" name="MSIP_Label_defa4170-0d19-0005-0004-bc88714345d2_ContentBits">
    <vt:lpwstr>0</vt:lpwstr>
  </property>
</Properties>
</file>